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12"/>
  <workbookPr/>
  <mc:AlternateContent xmlns:mc="http://schemas.openxmlformats.org/markup-compatibility/2006">
    <mc:Choice Requires="x15">
      <x15ac:absPath xmlns:x15ac="http://schemas.microsoft.com/office/spreadsheetml/2010/11/ac" url="D:\Dropbox (Penn)\Dropbox_personal\International Taxation\International Capital Flows\The firm's problem\Green Book\"/>
    </mc:Choice>
  </mc:AlternateContent>
  <xr:revisionPtr revIDLastSave="65" documentId="11_C487E416FC7D0383A348A1281FB8F69D6921F92F" xr6:coauthVersionLast="47" xr6:coauthVersionMax="47" xr10:uidLastSave="{6F01D5DB-2228-41B7-8E4A-8CDF62D7F826}"/>
  <bookViews>
    <workbookView xWindow="0" yWindow="0" windowWidth="19170" windowHeight="8070" activeTab="2" xr2:uid="{00000000-000D-0000-FFFF-FFFF00000000}"/>
  </bookViews>
  <sheets>
    <sheet name="Current law" sheetId="3" r:id="rId1"/>
    <sheet name="Biden" sheetId="1" r:id="rId2"/>
    <sheet name="OECD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2" l="1"/>
  <c r="E41" i="3"/>
  <c r="E42" i="3"/>
  <c r="E43" i="3"/>
  <c r="E44" i="3"/>
  <c r="E45" i="3"/>
  <c r="E46" i="3"/>
  <c r="E40" i="3"/>
  <c r="D36" i="2"/>
  <c r="E36" i="2" s="1"/>
  <c r="C47" i="2" s="1"/>
  <c r="D36" i="1"/>
  <c r="E36" i="1" s="1"/>
  <c r="C47" i="1" s="1"/>
  <c r="C80" i="2"/>
  <c r="B82" i="2"/>
  <c r="B83" i="2"/>
  <c r="B84" i="2"/>
  <c r="B85" i="2"/>
  <c r="B80" i="2"/>
  <c r="B86" i="2" s="1"/>
  <c r="B48" i="2"/>
  <c r="B49" i="2"/>
  <c r="B50" i="2"/>
  <c r="B51" i="2"/>
  <c r="B52" i="2"/>
  <c r="B47" i="2"/>
  <c r="B53" i="2" s="1"/>
  <c r="C80" i="1"/>
  <c r="B81" i="1"/>
  <c r="B82" i="1"/>
  <c r="B83" i="1"/>
  <c r="B84" i="1"/>
  <c r="B85" i="1"/>
  <c r="B80" i="1"/>
  <c r="B86" i="1" s="1"/>
  <c r="D38" i="2"/>
  <c r="E38" i="2" s="1"/>
  <c r="C49" i="2" s="1"/>
  <c r="D39" i="2"/>
  <c r="E39" i="2" s="1"/>
  <c r="C50" i="2" s="1"/>
  <c r="D40" i="2"/>
  <c r="E40" i="2" s="1"/>
  <c r="C51" i="2" s="1"/>
  <c r="D41" i="2"/>
  <c r="E41" i="2" s="1"/>
  <c r="C52" i="2" s="1"/>
  <c r="D37" i="2"/>
  <c r="E37" i="2" s="1"/>
  <c r="C48" i="2" s="1"/>
  <c r="E76" i="2"/>
  <c r="C76" i="2"/>
  <c r="C70" i="2"/>
  <c r="C71" i="2"/>
  <c r="C72" i="2"/>
  <c r="C73" i="2"/>
  <c r="C74" i="2"/>
  <c r="E76" i="1"/>
  <c r="C71" i="1"/>
  <c r="D71" i="1" s="1"/>
  <c r="C72" i="1"/>
  <c r="D72" i="1" s="1"/>
  <c r="C73" i="1"/>
  <c r="D73" i="1" s="1"/>
  <c r="C74" i="1"/>
  <c r="D74" i="1" s="1"/>
  <c r="C70" i="1"/>
  <c r="D70" i="1" s="1"/>
  <c r="E43" i="1"/>
  <c r="D38" i="1"/>
  <c r="E38" i="1" s="1"/>
  <c r="C49" i="1" s="1"/>
  <c r="D39" i="1"/>
  <c r="E39" i="1" s="1"/>
  <c r="C50" i="1" s="1"/>
  <c r="D40" i="1"/>
  <c r="E40" i="1" s="1"/>
  <c r="C51" i="1" s="1"/>
  <c r="D41" i="1"/>
  <c r="E41" i="1" s="1"/>
  <c r="C52" i="1" s="1"/>
  <c r="D37" i="1"/>
  <c r="E37" i="1" s="1"/>
  <c r="C48" i="1" s="1"/>
  <c r="C54" i="1" s="1"/>
  <c r="E28" i="1"/>
  <c r="B50" i="1" s="1"/>
  <c r="E32" i="1"/>
  <c r="E25" i="1"/>
  <c r="B47" i="1" s="1"/>
  <c r="E70" i="1" l="1"/>
  <c r="C81" i="1" s="1"/>
  <c r="D75" i="1"/>
  <c r="E75" i="1" s="1"/>
  <c r="E74" i="1"/>
  <c r="C85" i="1" s="1"/>
  <c r="E73" i="1"/>
  <c r="C84" i="1" s="1"/>
  <c r="E72" i="1"/>
  <c r="C83" i="1" s="1"/>
  <c r="E71" i="1"/>
  <c r="C82" i="1" s="1"/>
  <c r="D74" i="2"/>
  <c r="D73" i="2"/>
  <c r="D72" i="2"/>
  <c r="D71" i="2"/>
  <c r="C75" i="2"/>
  <c r="D70" i="2"/>
  <c r="B87" i="1"/>
  <c r="C86" i="1"/>
  <c r="B87" i="2"/>
  <c r="C54" i="2"/>
  <c r="C53" i="2"/>
  <c r="E27" i="1"/>
  <c r="B49" i="1" s="1"/>
  <c r="E26" i="1"/>
  <c r="B48" i="1" s="1"/>
  <c r="C53" i="1"/>
  <c r="E30" i="1"/>
  <c r="B52" i="1" s="1"/>
  <c r="E29" i="1"/>
  <c r="B51" i="1" s="1"/>
  <c r="D42" i="1"/>
  <c r="E42" i="1" s="1"/>
  <c r="E31" i="1"/>
  <c r="B53" i="1" l="1"/>
  <c r="B54" i="1"/>
  <c r="D75" i="2"/>
  <c r="E70" i="2"/>
  <c r="E71" i="2"/>
  <c r="C82" i="2" s="1"/>
  <c r="E72" i="2"/>
  <c r="C83" i="2" s="1"/>
  <c r="E73" i="2"/>
  <c r="C84" i="2" s="1"/>
  <c r="E74" i="2"/>
  <c r="C85" i="2" s="1"/>
  <c r="C87" i="1"/>
  <c r="C81" i="2" l="1"/>
  <c r="E75" i="2"/>
  <c r="C87" i="2" l="1"/>
  <c r="C86" i="2"/>
</calcChain>
</file>

<file path=xl/sharedStrings.xml><?xml version="1.0" encoding="utf-8"?>
<sst xmlns="http://schemas.openxmlformats.org/spreadsheetml/2006/main" count="238" uniqueCount="33">
  <si>
    <t>Table C1: Before-Tax Outlays, Net Capital Stock and Returns</t>
  </si>
  <si>
    <t>Year</t>
  </si>
  <si>
    <t>Investment Outlay</t>
  </si>
  <si>
    <t>Net Capital Stock</t>
  </si>
  <si>
    <t>Economic Depreciation</t>
  </si>
  <si>
    <t>Normal Return</t>
  </si>
  <si>
    <t>Economic Rent</t>
  </si>
  <si>
    <t>Total Gross Return</t>
  </si>
  <si>
    <t>Pre-Tax Cash Flows from Investment</t>
  </si>
  <si>
    <t>-</t>
  </si>
  <si>
    <t>Total</t>
  </si>
  <si>
    <t>NPV</t>
  </si>
  <si>
    <t>Source: Singh and Mathur (2019)</t>
  </si>
  <si>
    <t>Table C2: Taxable Income under Alternative Capital Allowance Regimes</t>
  </si>
  <si>
    <t>Taxable Income under Immediate Expensing</t>
  </si>
  <si>
    <t>Taxable Income under Depreciation Deduction</t>
  </si>
  <si>
    <t>Table C3: Total Tax Liability when Locating Intangible Investments in the United States</t>
  </si>
  <si>
    <t>Regular US Tax Liability</t>
  </si>
  <si>
    <t>FDII</t>
  </si>
  <si>
    <t>FDII Tax Benefit</t>
  </si>
  <si>
    <t>US Tax Liability with FDII Benefit</t>
  </si>
  <si>
    <t>Table C4: Total Tax Liability when Locating Intangible Investments Overseas</t>
  </si>
  <si>
    <t>Foreign Tax</t>
  </si>
  <si>
    <t>GILTI</t>
  </si>
  <si>
    <t>US Tax on GILTI</t>
  </si>
  <si>
    <t>Total Tax Liability (Foreign plus US)</t>
  </si>
  <si>
    <t>Table C5: After-Tax Cash Flows, NPV and IRR from Intangible Investment (United States versus Overseas)</t>
  </si>
  <si>
    <t>Investment located in US</t>
  </si>
  <si>
    <t>Investment located Overseas</t>
  </si>
  <si>
    <t>IRR</t>
  </si>
  <si>
    <t>Table C6: Total Tax Liability when Locating Tangible Investment in the United States</t>
  </si>
  <si>
    <t>Table C7: Total Tax Liability when Locating Tangible Investments Overseas</t>
  </si>
  <si>
    <t>Table C8: After-Tax Cash Flows, NPV and IRR from Tangible Investment (United States versus Overseas)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</si>
</sst>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center"/>
    </xf>
    <xf numFmtId="2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opLeftCell="A61" workbookViewId="0">
      <selection activeCell="B77" sqref="B77"/>
    </sheetView>
  </sheetViews>
  <sheetFormatPr defaultRowHeight="15"/>
  <cols>
    <col min="2" max="2" width="41.5703125" customWidth="1"/>
    <col min="3" max="3" width="42.140625" customWidth="1"/>
    <col min="4" max="4" width="25.85546875" customWidth="1"/>
    <col min="5" max="5" width="34.28515625" customWidth="1"/>
    <col min="6" max="6" width="22.140625" customWidth="1"/>
    <col min="7" max="7" width="21.7109375" customWidth="1"/>
    <col min="8" max="8" width="34.140625" customWidth="1"/>
  </cols>
  <sheetData>
    <row r="1" spans="1:8" s="1" customFormat="1">
      <c r="A1" s="1" t="s">
        <v>0</v>
      </c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2">
        <v>0</v>
      </c>
      <c r="B3" s="3">
        <v>-10</v>
      </c>
      <c r="C3" s="3"/>
      <c r="D3" s="3" t="s">
        <v>9</v>
      </c>
      <c r="E3" s="3" t="s">
        <v>9</v>
      </c>
      <c r="F3" s="3" t="s">
        <v>9</v>
      </c>
      <c r="G3" s="3" t="s">
        <v>9</v>
      </c>
      <c r="H3" s="3">
        <v>-10</v>
      </c>
    </row>
    <row r="4" spans="1:8">
      <c r="A4" s="2">
        <v>1</v>
      </c>
      <c r="B4" s="3">
        <v>0</v>
      </c>
      <c r="C4" s="3">
        <v>10</v>
      </c>
      <c r="D4" s="3">
        <v>2</v>
      </c>
      <c r="E4" s="3">
        <v>1</v>
      </c>
      <c r="F4" s="3">
        <v>2</v>
      </c>
      <c r="G4" s="3">
        <v>5</v>
      </c>
      <c r="H4" s="3">
        <v>5</v>
      </c>
    </row>
    <row r="5" spans="1:8">
      <c r="A5" s="2">
        <v>2</v>
      </c>
      <c r="B5" s="3">
        <v>0</v>
      </c>
      <c r="C5" s="3">
        <v>8</v>
      </c>
      <c r="D5" s="3">
        <v>2</v>
      </c>
      <c r="E5" s="3">
        <v>0.8</v>
      </c>
      <c r="F5" s="3">
        <v>1.6</v>
      </c>
      <c r="G5" s="3">
        <v>4.4000000000000004</v>
      </c>
      <c r="H5" s="3">
        <v>4.4000000000000004</v>
      </c>
    </row>
    <row r="6" spans="1:8">
      <c r="A6" s="2">
        <v>3</v>
      </c>
      <c r="B6" s="3">
        <v>0</v>
      </c>
      <c r="C6" s="3">
        <v>6</v>
      </c>
      <c r="D6" s="3">
        <v>2</v>
      </c>
      <c r="E6" s="3">
        <v>0.6</v>
      </c>
      <c r="F6" s="3">
        <v>1.2</v>
      </c>
      <c r="G6" s="3">
        <v>3.8</v>
      </c>
      <c r="H6" s="3">
        <v>3.8</v>
      </c>
    </row>
    <row r="7" spans="1:8">
      <c r="A7" s="2">
        <v>4</v>
      </c>
      <c r="B7" s="3">
        <v>0</v>
      </c>
      <c r="C7" s="3">
        <v>4</v>
      </c>
      <c r="D7" s="3">
        <v>2</v>
      </c>
      <c r="E7" s="3">
        <v>0.4</v>
      </c>
      <c r="F7" s="3">
        <v>0.8</v>
      </c>
      <c r="G7" s="3">
        <v>3.2</v>
      </c>
      <c r="H7" s="3">
        <v>3.2</v>
      </c>
    </row>
    <row r="8" spans="1:8">
      <c r="A8" s="2">
        <v>5</v>
      </c>
      <c r="B8" s="3">
        <v>0</v>
      </c>
      <c r="C8" s="3">
        <v>2</v>
      </c>
      <c r="D8" s="3">
        <v>2</v>
      </c>
      <c r="E8" s="3">
        <v>0.2</v>
      </c>
      <c r="F8" s="3">
        <v>0.4</v>
      </c>
      <c r="G8" s="3">
        <v>2.6</v>
      </c>
      <c r="H8" s="3">
        <v>2.6</v>
      </c>
    </row>
    <row r="9" spans="1:8">
      <c r="A9" s="2" t="s">
        <v>10</v>
      </c>
      <c r="B9" s="3"/>
      <c r="C9" s="3"/>
      <c r="D9" s="3">
        <v>10</v>
      </c>
      <c r="E9" s="3">
        <v>3</v>
      </c>
      <c r="F9" s="3">
        <v>6</v>
      </c>
      <c r="G9" s="3">
        <v>19</v>
      </c>
      <c r="H9" s="3">
        <v>9</v>
      </c>
    </row>
    <row r="10" spans="1:8">
      <c r="A10" s="2" t="s">
        <v>11</v>
      </c>
      <c r="B10" s="3"/>
      <c r="C10" s="3"/>
      <c r="D10" s="3">
        <v>7.58</v>
      </c>
      <c r="E10" s="3">
        <v>2.42</v>
      </c>
      <c r="F10" s="3">
        <v>4.84</v>
      </c>
      <c r="G10" s="3">
        <v>14.84</v>
      </c>
      <c r="H10" s="3">
        <v>4.84</v>
      </c>
    </row>
    <row r="11" spans="1:8">
      <c r="A11" s="12" t="s">
        <v>12</v>
      </c>
      <c r="B11" s="12"/>
      <c r="C11" s="3"/>
      <c r="D11" s="3"/>
      <c r="E11" s="3"/>
      <c r="F11" s="3"/>
      <c r="G11" s="3"/>
      <c r="H11" s="3"/>
    </row>
    <row r="13" spans="1:8">
      <c r="A13" s="1" t="s">
        <v>13</v>
      </c>
    </row>
    <row r="14" spans="1:8">
      <c r="A14" s="2" t="s">
        <v>1</v>
      </c>
      <c r="B14" s="2" t="s">
        <v>14</v>
      </c>
      <c r="C14" s="2" t="s">
        <v>15</v>
      </c>
    </row>
    <row r="15" spans="1:8">
      <c r="A15" s="2">
        <v>0</v>
      </c>
      <c r="B15" s="3">
        <v>-10</v>
      </c>
      <c r="C15" s="3">
        <v>0</v>
      </c>
    </row>
    <row r="16" spans="1:8">
      <c r="A16" s="2">
        <v>1</v>
      </c>
      <c r="B16" s="3">
        <v>5</v>
      </c>
      <c r="C16" s="3">
        <v>3</v>
      </c>
    </row>
    <row r="17" spans="1:5">
      <c r="A17" s="2">
        <v>2</v>
      </c>
      <c r="B17" s="3">
        <v>4.4000000000000004</v>
      </c>
      <c r="C17" s="3">
        <v>2.4</v>
      </c>
    </row>
    <row r="18" spans="1:5">
      <c r="A18" s="2">
        <v>3</v>
      </c>
      <c r="B18" s="3">
        <v>3.8</v>
      </c>
      <c r="C18" s="3">
        <v>1.8</v>
      </c>
    </row>
    <row r="19" spans="1:5">
      <c r="A19" s="2">
        <v>4</v>
      </c>
      <c r="B19" s="3">
        <v>3.2</v>
      </c>
      <c r="C19" s="3">
        <v>1.2</v>
      </c>
    </row>
    <row r="20" spans="1:5">
      <c r="A20" s="2">
        <v>5</v>
      </c>
      <c r="B20" s="3">
        <v>2.6</v>
      </c>
      <c r="C20" s="3">
        <v>0.6</v>
      </c>
    </row>
    <row r="21" spans="1:5">
      <c r="A21" s="2" t="s">
        <v>10</v>
      </c>
      <c r="B21" s="3">
        <v>9</v>
      </c>
      <c r="C21" s="3">
        <v>9</v>
      </c>
    </row>
    <row r="22" spans="1:5">
      <c r="A22" s="2" t="s">
        <v>11</v>
      </c>
      <c r="B22" s="3">
        <v>4.84</v>
      </c>
      <c r="C22" s="3">
        <v>7.26</v>
      </c>
    </row>
    <row r="23" spans="1:5">
      <c r="A23" s="12" t="s">
        <v>12</v>
      </c>
      <c r="B23" s="12"/>
      <c r="C23" s="3"/>
    </row>
    <row r="25" spans="1:5">
      <c r="A25" s="1" t="s">
        <v>16</v>
      </c>
    </row>
    <row r="26" spans="1:5">
      <c r="A26" s="2" t="s">
        <v>1</v>
      </c>
      <c r="B26" s="2" t="s">
        <v>17</v>
      </c>
      <c r="C26" s="2" t="s">
        <v>18</v>
      </c>
      <c r="D26" s="2" t="s">
        <v>19</v>
      </c>
      <c r="E26" s="2" t="s">
        <v>20</v>
      </c>
    </row>
    <row r="27" spans="1:5">
      <c r="A27" s="2">
        <v>0</v>
      </c>
      <c r="B27" s="3">
        <v>-2.1</v>
      </c>
      <c r="C27" s="3">
        <v>-10</v>
      </c>
      <c r="D27" s="3">
        <v>0.79</v>
      </c>
      <c r="E27" s="3">
        <v>-1.31</v>
      </c>
    </row>
    <row r="28" spans="1:5">
      <c r="A28" s="2">
        <v>1</v>
      </c>
      <c r="B28" s="3">
        <v>1.05</v>
      </c>
      <c r="C28" s="3">
        <v>5</v>
      </c>
      <c r="D28" s="3">
        <v>-0.39</v>
      </c>
      <c r="E28" s="3">
        <v>0.66</v>
      </c>
    </row>
    <row r="29" spans="1:5">
      <c r="A29" s="2">
        <v>2</v>
      </c>
      <c r="B29" s="3">
        <v>0.92</v>
      </c>
      <c r="C29" s="3">
        <v>4.4000000000000004</v>
      </c>
      <c r="D29" s="3">
        <v>-0.35</v>
      </c>
      <c r="E29" s="3">
        <v>0.57999999999999996</v>
      </c>
    </row>
    <row r="30" spans="1:5">
      <c r="A30" s="2">
        <v>3</v>
      </c>
      <c r="B30" s="3">
        <v>0.8</v>
      </c>
      <c r="C30" s="3">
        <v>3.8</v>
      </c>
      <c r="D30" s="3">
        <v>-0.3</v>
      </c>
      <c r="E30" s="3">
        <v>0.5</v>
      </c>
    </row>
    <row r="31" spans="1:5">
      <c r="A31" s="2">
        <v>4</v>
      </c>
      <c r="B31" s="3">
        <v>0.67</v>
      </c>
      <c r="C31" s="3">
        <v>3.2</v>
      </c>
      <c r="D31" s="3">
        <v>-0.25</v>
      </c>
      <c r="E31" s="3">
        <v>0.42</v>
      </c>
    </row>
    <row r="32" spans="1:5">
      <c r="A32" s="2">
        <v>5</v>
      </c>
      <c r="B32" s="3">
        <v>0.55000000000000004</v>
      </c>
      <c r="C32" s="3">
        <v>2.6</v>
      </c>
      <c r="D32" s="3">
        <v>-0.2</v>
      </c>
      <c r="E32" s="3">
        <v>0.34</v>
      </c>
    </row>
    <row r="33" spans="1:5">
      <c r="A33" s="2" t="s">
        <v>10</v>
      </c>
      <c r="B33" s="3">
        <v>1.89</v>
      </c>
      <c r="C33" s="3">
        <v>9</v>
      </c>
      <c r="D33" s="3">
        <v>-0.71</v>
      </c>
      <c r="E33" s="3">
        <v>1.18</v>
      </c>
    </row>
    <row r="34" spans="1:5">
      <c r="A34" s="2" t="s">
        <v>11</v>
      </c>
      <c r="B34" s="3">
        <v>1.02</v>
      </c>
      <c r="C34" s="3">
        <v>4.84</v>
      </c>
      <c r="D34" s="3">
        <v>-0.38</v>
      </c>
      <c r="E34" s="3">
        <v>0.63</v>
      </c>
    </row>
    <row r="35" spans="1:5">
      <c r="A35" s="12" t="s">
        <v>12</v>
      </c>
      <c r="B35" s="12"/>
      <c r="C35" s="3"/>
      <c r="D35" s="3"/>
      <c r="E35" s="3"/>
    </row>
    <row r="37" spans="1:5">
      <c r="A37" s="1" t="s">
        <v>21</v>
      </c>
    </row>
    <row r="38" spans="1:5">
      <c r="A38" s="2" t="s">
        <v>1</v>
      </c>
      <c r="B38" s="2" t="s">
        <v>22</v>
      </c>
      <c r="C38" s="2" t="s">
        <v>23</v>
      </c>
      <c r="D38" s="2" t="s">
        <v>24</v>
      </c>
      <c r="E38" s="2" t="s">
        <v>25</v>
      </c>
    </row>
    <row r="39" spans="1:5">
      <c r="A39" s="2">
        <v>0</v>
      </c>
      <c r="B39" s="2" t="s">
        <v>9</v>
      </c>
      <c r="C39" s="3">
        <v>-10</v>
      </c>
      <c r="D39" s="3">
        <v>-1.5</v>
      </c>
      <c r="E39" s="3">
        <v>-1.5</v>
      </c>
    </row>
    <row r="40" spans="1:5">
      <c r="A40" s="2">
        <v>1</v>
      </c>
      <c r="B40" s="2" t="s">
        <v>9</v>
      </c>
      <c r="C40" s="3">
        <v>5</v>
      </c>
      <c r="D40" s="3">
        <v>0.53</v>
      </c>
      <c r="E40" s="3">
        <f>D40</f>
        <v>0.53</v>
      </c>
    </row>
    <row r="41" spans="1:5">
      <c r="A41" s="2">
        <v>2</v>
      </c>
      <c r="B41" s="2" t="s">
        <v>9</v>
      </c>
      <c r="C41" s="3">
        <v>4.4000000000000004</v>
      </c>
      <c r="D41" s="3">
        <v>0.46</v>
      </c>
      <c r="E41" s="3">
        <f t="shared" ref="E41:E46" si="0">D41</f>
        <v>0.46</v>
      </c>
    </row>
    <row r="42" spans="1:5">
      <c r="A42" s="2">
        <v>3</v>
      </c>
      <c r="B42" s="2" t="s">
        <v>9</v>
      </c>
      <c r="C42" s="3">
        <v>3.8</v>
      </c>
      <c r="D42" s="3">
        <v>0.4</v>
      </c>
      <c r="E42" s="3">
        <f t="shared" si="0"/>
        <v>0.4</v>
      </c>
    </row>
    <row r="43" spans="1:5">
      <c r="A43" s="2">
        <v>4</v>
      </c>
      <c r="B43" s="2" t="s">
        <v>9</v>
      </c>
      <c r="C43" s="3">
        <v>3.2</v>
      </c>
      <c r="D43" s="3">
        <v>0.34</v>
      </c>
      <c r="E43" s="3">
        <f t="shared" si="0"/>
        <v>0.34</v>
      </c>
    </row>
    <row r="44" spans="1:5">
      <c r="A44" s="2">
        <v>5</v>
      </c>
      <c r="B44" s="2" t="s">
        <v>9</v>
      </c>
      <c r="C44" s="3">
        <v>2.6</v>
      </c>
      <c r="D44" s="3">
        <v>0.27</v>
      </c>
      <c r="E44" s="3">
        <f t="shared" si="0"/>
        <v>0.27</v>
      </c>
    </row>
    <row r="45" spans="1:5">
      <c r="A45" s="2" t="s">
        <v>10</v>
      </c>
      <c r="B45" s="2" t="s">
        <v>9</v>
      </c>
      <c r="C45" s="3">
        <v>9</v>
      </c>
      <c r="D45" s="3">
        <v>0.95</v>
      </c>
      <c r="E45" s="3">
        <f t="shared" si="0"/>
        <v>0.95</v>
      </c>
    </row>
    <row r="46" spans="1:5">
      <c r="A46" s="2" t="s">
        <v>11</v>
      </c>
      <c r="B46" s="2" t="s">
        <v>9</v>
      </c>
      <c r="C46" s="3">
        <v>4.84</v>
      </c>
      <c r="D46" s="3">
        <v>0.51</v>
      </c>
      <c r="E46" s="3">
        <f t="shared" si="0"/>
        <v>0.51</v>
      </c>
    </row>
    <row r="47" spans="1:5">
      <c r="A47" s="12" t="s">
        <v>12</v>
      </c>
      <c r="B47" s="12"/>
      <c r="C47" s="3"/>
      <c r="D47" s="3"/>
      <c r="E47" s="3"/>
    </row>
    <row r="49" spans="1:5">
      <c r="A49" s="1" t="s">
        <v>26</v>
      </c>
    </row>
    <row r="50" spans="1:5">
      <c r="A50" s="2" t="s">
        <v>1</v>
      </c>
      <c r="B50" s="2" t="s">
        <v>27</v>
      </c>
      <c r="C50" s="2" t="s">
        <v>28</v>
      </c>
    </row>
    <row r="51" spans="1:5">
      <c r="A51" s="2">
        <v>0</v>
      </c>
      <c r="B51" s="3">
        <v>-8.69</v>
      </c>
      <c r="C51" s="3">
        <v>-8.9499999999999993</v>
      </c>
    </row>
    <row r="52" spans="1:5">
      <c r="A52" s="2">
        <v>1</v>
      </c>
      <c r="B52" s="3">
        <v>4.34</v>
      </c>
      <c r="C52" s="3">
        <v>4.4800000000000004</v>
      </c>
    </row>
    <row r="53" spans="1:5">
      <c r="A53" s="2">
        <v>2</v>
      </c>
      <c r="B53" s="3">
        <v>3.8200000000000003</v>
      </c>
      <c r="C53" s="3">
        <v>3.94</v>
      </c>
    </row>
    <row r="54" spans="1:5">
      <c r="A54" s="2">
        <v>3</v>
      </c>
      <c r="B54" s="3">
        <v>3.3</v>
      </c>
      <c r="C54" s="3">
        <v>3.4</v>
      </c>
    </row>
    <row r="55" spans="1:5">
      <c r="A55" s="2">
        <v>4</v>
      </c>
      <c r="B55" s="3">
        <v>2.7800000000000002</v>
      </c>
      <c r="C55" s="3">
        <v>2.86</v>
      </c>
    </row>
    <row r="56" spans="1:5">
      <c r="A56" s="2">
        <v>5</v>
      </c>
      <c r="B56" s="3">
        <v>2.2600000000000002</v>
      </c>
      <c r="C56" s="3">
        <v>2.33</v>
      </c>
    </row>
    <row r="57" spans="1:5">
      <c r="A57" s="2" t="s">
        <v>29</v>
      </c>
      <c r="B57" s="9">
        <v>0.3</v>
      </c>
      <c r="C57" s="9">
        <v>0.3</v>
      </c>
    </row>
    <row r="58" spans="1:5">
      <c r="A58" s="2" t="s">
        <v>11</v>
      </c>
      <c r="B58" s="3">
        <v>4.2</v>
      </c>
      <c r="C58" s="3">
        <v>4.33</v>
      </c>
    </row>
    <row r="59" spans="1:5">
      <c r="A59" s="12" t="s">
        <v>12</v>
      </c>
      <c r="B59" s="12"/>
      <c r="C59" s="3"/>
    </row>
    <row r="61" spans="1:5">
      <c r="A61" s="1" t="s">
        <v>30</v>
      </c>
    </row>
    <row r="62" spans="1:5">
      <c r="A62" s="2" t="s">
        <v>1</v>
      </c>
      <c r="B62" s="2" t="s">
        <v>17</v>
      </c>
      <c r="C62" s="2" t="s">
        <v>18</v>
      </c>
      <c r="D62" s="2" t="s">
        <v>19</v>
      </c>
      <c r="E62" s="2" t="s">
        <v>20</v>
      </c>
    </row>
    <row r="63" spans="1:5">
      <c r="A63" s="2">
        <v>0</v>
      </c>
      <c r="B63" s="3">
        <v>-2.1</v>
      </c>
      <c r="C63" s="3">
        <v>-10</v>
      </c>
      <c r="D63" s="3">
        <v>0.79</v>
      </c>
      <c r="E63" s="3">
        <v>-1.31</v>
      </c>
    </row>
    <row r="64" spans="1:5">
      <c r="A64" s="2">
        <v>1</v>
      </c>
      <c r="B64" s="3">
        <v>1.05</v>
      </c>
      <c r="C64" s="3">
        <v>4</v>
      </c>
      <c r="D64" s="3">
        <v>-0.32</v>
      </c>
      <c r="E64" s="3">
        <v>0.74</v>
      </c>
    </row>
    <row r="65" spans="1:5">
      <c r="A65" s="2">
        <v>2</v>
      </c>
      <c r="B65" s="3">
        <v>0.92</v>
      </c>
      <c r="C65" s="3">
        <v>3.6</v>
      </c>
      <c r="D65" s="3">
        <v>-0.28000000000000003</v>
      </c>
      <c r="E65" s="3">
        <v>0.64</v>
      </c>
    </row>
    <row r="66" spans="1:5">
      <c r="A66" s="2">
        <v>3</v>
      </c>
      <c r="B66" s="3">
        <v>0.8</v>
      </c>
      <c r="C66" s="3">
        <v>3.2</v>
      </c>
      <c r="D66" s="3">
        <v>-0.25</v>
      </c>
      <c r="E66" s="3">
        <v>0.55000000000000004</v>
      </c>
    </row>
    <row r="67" spans="1:5">
      <c r="A67" s="2">
        <v>4</v>
      </c>
      <c r="B67" s="3">
        <v>0.67</v>
      </c>
      <c r="C67" s="3">
        <v>2.8</v>
      </c>
      <c r="D67" s="3">
        <v>-0.22</v>
      </c>
      <c r="E67" s="3">
        <v>0.45</v>
      </c>
    </row>
    <row r="68" spans="1:5">
      <c r="A68" s="2">
        <v>5</v>
      </c>
      <c r="B68" s="3">
        <v>0.55000000000000004</v>
      </c>
      <c r="C68" s="3">
        <v>2.4</v>
      </c>
      <c r="D68" s="3">
        <v>-0.19</v>
      </c>
      <c r="E68" s="3">
        <v>0.36</v>
      </c>
    </row>
    <row r="69" spans="1:5">
      <c r="A69" s="2" t="s">
        <v>10</v>
      </c>
      <c r="B69" s="3">
        <v>1.89</v>
      </c>
      <c r="C69" s="3">
        <v>6</v>
      </c>
      <c r="D69" s="3">
        <v>-0.47</v>
      </c>
      <c r="E69" s="3">
        <v>1.42</v>
      </c>
    </row>
    <row r="70" spans="1:5">
      <c r="A70" s="2" t="s">
        <v>11</v>
      </c>
      <c r="B70" s="3">
        <v>1.02</v>
      </c>
      <c r="C70" s="3">
        <v>2.42</v>
      </c>
      <c r="D70" s="3">
        <v>-0.19</v>
      </c>
      <c r="E70" s="3">
        <v>0.83</v>
      </c>
    </row>
    <row r="71" spans="1:5">
      <c r="A71" s="12" t="s">
        <v>12</v>
      </c>
      <c r="B71" s="12"/>
      <c r="C71" s="3"/>
      <c r="D71" s="3"/>
      <c r="E71" s="3"/>
    </row>
    <row r="73" spans="1:5">
      <c r="A73" s="1" t="s">
        <v>31</v>
      </c>
    </row>
    <row r="74" spans="1:5">
      <c r="A74" s="2" t="s">
        <v>1</v>
      </c>
      <c r="B74" s="2" t="s">
        <v>22</v>
      </c>
      <c r="C74" s="2" t="s">
        <v>23</v>
      </c>
      <c r="D74" s="2" t="s">
        <v>24</v>
      </c>
      <c r="E74" s="2" t="s">
        <v>25</v>
      </c>
    </row>
    <row r="75" spans="1:5">
      <c r="A75" s="2">
        <v>0</v>
      </c>
      <c r="B75" s="2" t="s">
        <v>9</v>
      </c>
      <c r="C75" s="2" t="s">
        <v>9</v>
      </c>
      <c r="D75" s="2" t="s">
        <v>9</v>
      </c>
      <c r="E75" s="2" t="s">
        <v>9</v>
      </c>
    </row>
    <row r="76" spans="1:5">
      <c r="A76" s="2">
        <v>1</v>
      </c>
      <c r="B76" s="3">
        <v>0.26</v>
      </c>
      <c r="C76" s="3">
        <v>1.91</v>
      </c>
      <c r="D76" s="3">
        <v>7.0000000000000007E-2</v>
      </c>
      <c r="E76" s="3">
        <v>0.33</v>
      </c>
    </row>
    <row r="77" spans="1:5">
      <c r="A77" s="2">
        <v>2</v>
      </c>
      <c r="B77" s="3">
        <v>0.2</v>
      </c>
      <c r="C77" s="3">
        <v>1.53</v>
      </c>
      <c r="D77" s="3">
        <v>0.06</v>
      </c>
      <c r="E77" s="3">
        <v>0.26</v>
      </c>
    </row>
    <row r="78" spans="1:5">
      <c r="A78" s="2">
        <v>3</v>
      </c>
      <c r="B78" s="3">
        <v>0.15</v>
      </c>
      <c r="C78" s="3">
        <v>1.1399999999999999</v>
      </c>
      <c r="D78" s="3">
        <v>0.04</v>
      </c>
      <c r="E78" s="3">
        <v>0.2</v>
      </c>
    </row>
    <row r="79" spans="1:5">
      <c r="A79" s="2">
        <v>4</v>
      </c>
      <c r="B79" s="3">
        <v>0.1</v>
      </c>
      <c r="C79" s="3">
        <v>0.76</v>
      </c>
      <c r="D79" s="3">
        <v>0.03</v>
      </c>
      <c r="E79" s="3">
        <v>0.13</v>
      </c>
    </row>
    <row r="80" spans="1:5">
      <c r="A80" s="2">
        <v>5</v>
      </c>
      <c r="B80" s="3">
        <v>0.05</v>
      </c>
      <c r="C80" s="3">
        <v>0.38</v>
      </c>
      <c r="D80" s="3">
        <v>0.01</v>
      </c>
      <c r="E80" s="3">
        <v>7.0000000000000007E-2</v>
      </c>
    </row>
    <row r="81" spans="1:5">
      <c r="A81" s="2" t="s">
        <v>10</v>
      </c>
      <c r="B81" s="3">
        <v>0.77</v>
      </c>
      <c r="C81" s="3">
        <v>5.72</v>
      </c>
      <c r="D81" s="3">
        <v>0.21</v>
      </c>
      <c r="E81" s="3">
        <v>0.98</v>
      </c>
    </row>
    <row r="82" spans="1:5">
      <c r="A82" s="2" t="s">
        <v>11</v>
      </c>
      <c r="B82" s="3">
        <v>0.62</v>
      </c>
      <c r="C82" s="3">
        <v>4.6100000000000003</v>
      </c>
      <c r="D82" s="3">
        <v>0.17</v>
      </c>
      <c r="E82" s="3">
        <v>0.79</v>
      </c>
    </row>
    <row r="83" spans="1:5">
      <c r="A83" s="12" t="s">
        <v>12</v>
      </c>
      <c r="B83" s="12"/>
      <c r="C83" s="3"/>
      <c r="D83" s="3"/>
      <c r="E83" s="3"/>
    </row>
    <row r="85" spans="1:5">
      <c r="A85" s="1" t="s">
        <v>32</v>
      </c>
    </row>
    <row r="86" spans="1:5">
      <c r="A86" s="2" t="s">
        <v>1</v>
      </c>
      <c r="B86" s="2" t="s">
        <v>27</v>
      </c>
      <c r="C86" s="2" t="s">
        <v>28</v>
      </c>
    </row>
    <row r="87" spans="1:5">
      <c r="A87" s="2">
        <v>0</v>
      </c>
      <c r="B87" s="3">
        <v>-8.69</v>
      </c>
      <c r="C87" s="3">
        <v>-10</v>
      </c>
    </row>
    <row r="88" spans="1:5">
      <c r="A88" s="2">
        <v>1</v>
      </c>
      <c r="B88" s="3">
        <v>4.2699999999999996</v>
      </c>
      <c r="C88" s="3">
        <v>4.67</v>
      </c>
    </row>
    <row r="89" spans="1:5">
      <c r="A89" s="2">
        <v>2</v>
      </c>
      <c r="B89" s="3">
        <v>3.7600000000000002</v>
      </c>
      <c r="C89" s="3">
        <v>4.1399999999999997</v>
      </c>
    </row>
    <row r="90" spans="1:5">
      <c r="A90" s="2">
        <v>3</v>
      </c>
      <c r="B90" s="3">
        <v>3.25</v>
      </c>
      <c r="C90" s="3">
        <v>3.6</v>
      </c>
    </row>
    <row r="91" spans="1:5">
      <c r="A91" s="2">
        <v>4</v>
      </c>
      <c r="B91" s="3">
        <v>2.75</v>
      </c>
      <c r="C91" s="3">
        <v>3.07</v>
      </c>
    </row>
    <row r="92" spans="1:5">
      <c r="A92" s="2">
        <v>5</v>
      </c>
      <c r="B92" s="3">
        <v>2.2400000000000002</v>
      </c>
      <c r="C92" s="3">
        <v>2.5299999999999998</v>
      </c>
    </row>
    <row r="93" spans="1:5">
      <c r="A93" s="2" t="s">
        <v>29</v>
      </c>
      <c r="B93" s="9">
        <v>0.29099999999999998</v>
      </c>
      <c r="C93" s="9">
        <v>0.26700000000000002</v>
      </c>
    </row>
    <row r="94" spans="1:5">
      <c r="A94" s="2" t="s">
        <v>11</v>
      </c>
      <c r="B94" s="3">
        <v>4.01</v>
      </c>
      <c r="C94" s="3">
        <v>4.05</v>
      </c>
    </row>
  </sheetData>
  <mergeCells count="7">
    <mergeCell ref="A83:B83"/>
    <mergeCell ref="A11:B11"/>
    <mergeCell ref="A23:B23"/>
    <mergeCell ref="A35:B35"/>
    <mergeCell ref="A47:B47"/>
    <mergeCell ref="A71:B71"/>
    <mergeCell ref="A59:B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7"/>
  <sheetViews>
    <sheetView topLeftCell="A66" workbookViewId="0">
      <selection activeCell="A79" sqref="A79"/>
    </sheetView>
  </sheetViews>
  <sheetFormatPr defaultRowHeight="15"/>
  <cols>
    <col min="2" max="2" width="44.140625" customWidth="1"/>
    <col min="3" max="5" width="27.28515625" customWidth="1"/>
    <col min="6" max="6" width="32.42578125" customWidth="1"/>
    <col min="7" max="7" width="35.7109375" customWidth="1"/>
    <col min="8" max="8" width="35.5703125" customWidth="1"/>
  </cols>
  <sheetData>
    <row r="1" spans="1:8">
      <c r="A1" s="1" t="s">
        <v>0</v>
      </c>
    </row>
    <row r="2" spans="1:8">
      <c r="A2" s="5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>
      <c r="A3" s="5">
        <v>0</v>
      </c>
      <c r="B3" s="3">
        <v>-10</v>
      </c>
      <c r="C3" s="3"/>
      <c r="D3" s="3" t="s">
        <v>9</v>
      </c>
      <c r="E3" s="3" t="s">
        <v>9</v>
      </c>
      <c r="F3" s="3" t="s">
        <v>9</v>
      </c>
      <c r="G3" s="3" t="s">
        <v>9</v>
      </c>
      <c r="H3" s="3">
        <v>-10</v>
      </c>
    </row>
    <row r="4" spans="1:8">
      <c r="A4" s="5">
        <v>1</v>
      </c>
      <c r="B4" s="3">
        <v>0</v>
      </c>
      <c r="C4" s="3">
        <v>10</v>
      </c>
      <c r="D4" s="3">
        <v>2</v>
      </c>
      <c r="E4" s="3">
        <v>1</v>
      </c>
      <c r="F4" s="3">
        <v>2</v>
      </c>
      <c r="G4" s="3">
        <v>5</v>
      </c>
      <c r="H4" s="3">
        <v>5</v>
      </c>
    </row>
    <row r="5" spans="1:8">
      <c r="A5" s="5">
        <v>2</v>
      </c>
      <c r="B5" s="3">
        <v>0</v>
      </c>
      <c r="C5" s="3">
        <v>8</v>
      </c>
      <c r="D5" s="3">
        <v>2</v>
      </c>
      <c r="E5" s="3">
        <v>0.8</v>
      </c>
      <c r="F5" s="3">
        <v>1.6</v>
      </c>
      <c r="G5" s="3">
        <v>4.4000000000000004</v>
      </c>
      <c r="H5" s="3">
        <v>4.4000000000000004</v>
      </c>
    </row>
    <row r="6" spans="1:8">
      <c r="A6" s="5">
        <v>3</v>
      </c>
      <c r="B6" s="3">
        <v>0</v>
      </c>
      <c r="C6" s="3">
        <v>6</v>
      </c>
      <c r="D6" s="3">
        <v>2</v>
      </c>
      <c r="E6" s="3">
        <v>0.6</v>
      </c>
      <c r="F6" s="3">
        <v>1.2</v>
      </c>
      <c r="G6" s="3">
        <v>3.8</v>
      </c>
      <c r="H6" s="3">
        <v>3.8</v>
      </c>
    </row>
    <row r="7" spans="1:8">
      <c r="A7" s="5">
        <v>4</v>
      </c>
      <c r="B7" s="3">
        <v>0</v>
      </c>
      <c r="C7" s="3">
        <v>4</v>
      </c>
      <c r="D7" s="3">
        <v>2</v>
      </c>
      <c r="E7" s="3">
        <v>0.4</v>
      </c>
      <c r="F7" s="3">
        <v>0.8</v>
      </c>
      <c r="G7" s="3">
        <v>3.2</v>
      </c>
      <c r="H7" s="3">
        <v>3.2</v>
      </c>
    </row>
    <row r="8" spans="1:8">
      <c r="A8" s="5">
        <v>5</v>
      </c>
      <c r="B8" s="3">
        <v>0</v>
      </c>
      <c r="C8" s="3">
        <v>2</v>
      </c>
      <c r="D8" s="3">
        <v>2</v>
      </c>
      <c r="E8" s="3">
        <v>0.2</v>
      </c>
      <c r="F8" s="3">
        <v>0.4</v>
      </c>
      <c r="G8" s="3">
        <v>2.6</v>
      </c>
      <c r="H8" s="3">
        <v>2.6</v>
      </c>
    </row>
    <row r="9" spans="1:8">
      <c r="A9" s="5" t="s">
        <v>10</v>
      </c>
      <c r="B9" s="3"/>
      <c r="C9" s="3"/>
      <c r="D9" s="3">
        <v>10</v>
      </c>
      <c r="E9" s="3">
        <v>3</v>
      </c>
      <c r="F9" s="3">
        <v>6</v>
      </c>
      <c r="G9" s="3">
        <v>19</v>
      </c>
      <c r="H9" s="3">
        <v>9</v>
      </c>
    </row>
    <row r="10" spans="1:8">
      <c r="A10" s="5" t="s">
        <v>11</v>
      </c>
      <c r="B10" s="3"/>
      <c r="C10" s="3"/>
      <c r="D10" s="3">
        <v>7.58</v>
      </c>
      <c r="E10" s="3">
        <v>2.42</v>
      </c>
      <c r="F10" s="3">
        <v>4.84</v>
      </c>
      <c r="G10" s="3">
        <v>14.84</v>
      </c>
      <c r="H10" s="3">
        <v>4.84</v>
      </c>
    </row>
    <row r="11" spans="1:8">
      <c r="A11" s="1"/>
    </row>
    <row r="12" spans="1:8">
      <c r="A12" s="1" t="s">
        <v>13</v>
      </c>
    </row>
    <row r="13" spans="1:8">
      <c r="A13" s="5" t="s">
        <v>1</v>
      </c>
      <c r="B13" s="2" t="s">
        <v>14</v>
      </c>
      <c r="C13" s="2" t="s">
        <v>15</v>
      </c>
    </row>
    <row r="14" spans="1:8">
      <c r="A14" s="5">
        <v>0</v>
      </c>
      <c r="B14" s="3">
        <v>-10</v>
      </c>
      <c r="C14" s="3">
        <v>0</v>
      </c>
      <c r="E14" s="4"/>
    </row>
    <row r="15" spans="1:8">
      <c r="A15" s="5">
        <v>1</v>
      </c>
      <c r="B15" s="3">
        <v>5</v>
      </c>
      <c r="C15" s="3">
        <v>3</v>
      </c>
      <c r="E15" s="4"/>
    </row>
    <row r="16" spans="1:8">
      <c r="A16" s="5">
        <v>2</v>
      </c>
      <c r="B16" s="3">
        <v>4.4000000000000004</v>
      </c>
      <c r="C16" s="3">
        <v>2.4</v>
      </c>
      <c r="E16" s="4"/>
    </row>
    <row r="17" spans="1:7">
      <c r="A17" s="5">
        <v>3</v>
      </c>
      <c r="B17" s="3">
        <v>3.8</v>
      </c>
      <c r="C17" s="3">
        <v>1.8</v>
      </c>
      <c r="E17" s="4"/>
    </row>
    <row r="18" spans="1:7">
      <c r="A18" s="5">
        <v>4</v>
      </c>
      <c r="B18" s="3">
        <v>3.2</v>
      </c>
      <c r="C18" s="3">
        <v>1.2</v>
      </c>
      <c r="E18" s="4"/>
    </row>
    <row r="19" spans="1:7">
      <c r="A19" s="5">
        <v>5</v>
      </c>
      <c r="B19" s="3">
        <v>2.6</v>
      </c>
      <c r="C19" s="3">
        <v>0.6</v>
      </c>
      <c r="E19" s="4"/>
    </row>
    <row r="20" spans="1:7">
      <c r="A20" s="5" t="s">
        <v>10</v>
      </c>
      <c r="B20" s="3">
        <v>9</v>
      </c>
      <c r="C20" s="3">
        <v>9</v>
      </c>
      <c r="E20" s="4"/>
    </row>
    <row r="21" spans="1:7">
      <c r="A21" s="5" t="s">
        <v>11</v>
      </c>
      <c r="B21" s="3">
        <v>4.84</v>
      </c>
      <c r="C21" s="3">
        <v>7.26</v>
      </c>
      <c r="E21" s="4"/>
    </row>
    <row r="22" spans="1:7">
      <c r="A22" s="1"/>
    </row>
    <row r="23" spans="1:7">
      <c r="A23" s="1" t="s">
        <v>16</v>
      </c>
    </row>
    <row r="24" spans="1:7">
      <c r="A24" s="2" t="s">
        <v>1</v>
      </c>
      <c r="B24" s="2" t="s">
        <v>17</v>
      </c>
      <c r="C24" s="2" t="s">
        <v>18</v>
      </c>
      <c r="D24" s="2" t="s">
        <v>19</v>
      </c>
      <c r="E24" s="2" t="s">
        <v>20</v>
      </c>
      <c r="G24" s="2"/>
    </row>
    <row r="25" spans="1:7">
      <c r="A25" s="2">
        <v>0</v>
      </c>
      <c r="B25" s="3">
        <v>-2.8000000000000003</v>
      </c>
      <c r="C25" s="3">
        <v>0</v>
      </c>
      <c r="D25" s="3">
        <v>0</v>
      </c>
      <c r="E25" s="3">
        <f>B25</f>
        <v>-2.8000000000000003</v>
      </c>
    </row>
    <row r="26" spans="1:7">
      <c r="A26" s="2">
        <v>1</v>
      </c>
      <c r="B26" s="3">
        <v>1.4000000000000001</v>
      </c>
      <c r="C26" s="3">
        <v>0</v>
      </c>
      <c r="D26" s="3">
        <v>0</v>
      </c>
      <c r="E26" s="3">
        <f t="shared" ref="E26:E32" si="0">B26</f>
        <v>1.4000000000000001</v>
      </c>
    </row>
    <row r="27" spans="1:7">
      <c r="A27" s="2">
        <v>2</v>
      </c>
      <c r="B27" s="3">
        <v>1.2320000000000002</v>
      </c>
      <c r="C27" s="3">
        <v>0</v>
      </c>
      <c r="D27" s="3">
        <v>0</v>
      </c>
      <c r="E27" s="3">
        <f t="shared" si="0"/>
        <v>1.2320000000000002</v>
      </c>
    </row>
    <row r="28" spans="1:7">
      <c r="A28" s="2">
        <v>3</v>
      </c>
      <c r="B28" s="3">
        <v>1.0640000000000001</v>
      </c>
      <c r="C28" s="3">
        <v>0</v>
      </c>
      <c r="D28" s="3">
        <v>0</v>
      </c>
      <c r="E28" s="3">
        <f t="shared" si="0"/>
        <v>1.0640000000000001</v>
      </c>
    </row>
    <row r="29" spans="1:7">
      <c r="A29" s="2">
        <v>4</v>
      </c>
      <c r="B29" s="3">
        <v>0.89600000000000013</v>
      </c>
      <c r="C29" s="3">
        <v>0</v>
      </c>
      <c r="D29" s="3">
        <v>0</v>
      </c>
      <c r="E29" s="3">
        <f t="shared" si="0"/>
        <v>0.89600000000000013</v>
      </c>
    </row>
    <row r="30" spans="1:7">
      <c r="A30" s="2">
        <v>5</v>
      </c>
      <c r="B30" s="3">
        <v>0.72800000000000009</v>
      </c>
      <c r="C30" s="3">
        <v>0</v>
      </c>
      <c r="D30" s="3">
        <v>0</v>
      </c>
      <c r="E30" s="3">
        <f t="shared" si="0"/>
        <v>0.72800000000000009</v>
      </c>
    </row>
    <row r="31" spans="1:7">
      <c r="A31" s="2" t="s">
        <v>10</v>
      </c>
      <c r="B31" s="3">
        <v>2.5200000000000005</v>
      </c>
      <c r="C31" s="3">
        <v>0</v>
      </c>
      <c r="D31" s="3">
        <v>0</v>
      </c>
      <c r="E31" s="3">
        <f t="shared" si="0"/>
        <v>2.5200000000000005</v>
      </c>
    </row>
    <row r="32" spans="1:7">
      <c r="A32" s="2" t="s">
        <v>11</v>
      </c>
      <c r="B32" s="3">
        <v>1.3543188182625374</v>
      </c>
      <c r="C32" s="3">
        <v>0</v>
      </c>
      <c r="D32" s="3">
        <v>0</v>
      </c>
      <c r="E32" s="3">
        <f t="shared" si="0"/>
        <v>1.3543188182625374</v>
      </c>
    </row>
    <row r="33" spans="1:7">
      <c r="A33" s="2"/>
      <c r="B33" s="2"/>
      <c r="C33" s="2"/>
      <c r="D33" s="2"/>
      <c r="E33" s="2"/>
      <c r="F33" s="2"/>
    </row>
    <row r="34" spans="1:7">
      <c r="A34" s="1" t="s">
        <v>21</v>
      </c>
    </row>
    <row r="35" spans="1:7">
      <c r="A35" s="2" t="s">
        <v>1</v>
      </c>
      <c r="B35" s="2" t="s">
        <v>22</v>
      </c>
      <c r="C35" s="2" t="s">
        <v>23</v>
      </c>
      <c r="D35" s="2" t="s">
        <v>24</v>
      </c>
      <c r="E35" s="2" t="s">
        <v>25</v>
      </c>
    </row>
    <row r="36" spans="1:7">
      <c r="A36" s="2">
        <v>0</v>
      </c>
      <c r="B36" s="2" t="s">
        <v>9</v>
      </c>
      <c r="C36" s="3">
        <v>-10</v>
      </c>
      <c r="D36" s="11">
        <f>0.28*C36*0.75</f>
        <v>-2.1</v>
      </c>
      <c r="E36" s="3">
        <f>D36</f>
        <v>-2.1</v>
      </c>
      <c r="G36" s="4"/>
    </row>
    <row r="37" spans="1:7">
      <c r="A37" s="2">
        <v>1</v>
      </c>
      <c r="B37" s="2" t="s">
        <v>9</v>
      </c>
      <c r="C37" s="3">
        <v>5</v>
      </c>
      <c r="D37" s="3">
        <f>0.28*C37*0.75</f>
        <v>1.05</v>
      </c>
      <c r="E37" s="3">
        <f t="shared" ref="E37:E43" si="1">D37</f>
        <v>1.05</v>
      </c>
      <c r="G37" s="4"/>
    </row>
    <row r="38" spans="1:7">
      <c r="A38" s="2">
        <v>2</v>
      </c>
      <c r="B38" s="2" t="s">
        <v>9</v>
      </c>
      <c r="C38" s="3">
        <v>4.4000000000000004</v>
      </c>
      <c r="D38" s="3">
        <f t="shared" ref="D38:D41" si="2">0.28*C38*0.75</f>
        <v>0.92400000000000015</v>
      </c>
      <c r="E38" s="3">
        <f t="shared" si="1"/>
        <v>0.92400000000000015</v>
      </c>
      <c r="G38" s="4"/>
    </row>
    <row r="39" spans="1:7">
      <c r="A39" s="2">
        <v>3</v>
      </c>
      <c r="B39" s="2" t="s">
        <v>9</v>
      </c>
      <c r="C39" s="3">
        <v>3.8</v>
      </c>
      <c r="D39" s="3">
        <f t="shared" si="2"/>
        <v>0.79800000000000004</v>
      </c>
      <c r="E39" s="3">
        <f t="shared" si="1"/>
        <v>0.79800000000000004</v>
      </c>
      <c r="G39" s="4"/>
    </row>
    <row r="40" spans="1:7">
      <c r="A40" s="2">
        <v>4</v>
      </c>
      <c r="B40" s="2" t="s">
        <v>9</v>
      </c>
      <c r="C40" s="3">
        <v>3.2</v>
      </c>
      <c r="D40" s="3">
        <f t="shared" si="2"/>
        <v>0.67200000000000015</v>
      </c>
      <c r="E40" s="3">
        <f t="shared" si="1"/>
        <v>0.67200000000000015</v>
      </c>
      <c r="G40" s="4"/>
    </row>
    <row r="41" spans="1:7">
      <c r="A41" s="2">
        <v>5</v>
      </c>
      <c r="B41" s="2" t="s">
        <v>9</v>
      </c>
      <c r="C41" s="3">
        <v>2.6</v>
      </c>
      <c r="D41" s="3">
        <f t="shared" si="2"/>
        <v>0.54600000000000004</v>
      </c>
      <c r="E41" s="3">
        <f t="shared" si="1"/>
        <v>0.54600000000000004</v>
      </c>
      <c r="G41" s="4"/>
    </row>
    <row r="42" spans="1:7">
      <c r="A42" s="2" t="s">
        <v>10</v>
      </c>
      <c r="B42" s="2" t="s">
        <v>9</v>
      </c>
      <c r="C42" s="3">
        <v>9</v>
      </c>
      <c r="D42" s="3">
        <f>SUM(D36:D41)</f>
        <v>1.8900000000000003</v>
      </c>
      <c r="E42" s="3">
        <f t="shared" si="1"/>
        <v>1.8900000000000003</v>
      </c>
    </row>
    <row r="43" spans="1:7">
      <c r="A43" s="2" t="s">
        <v>11</v>
      </c>
      <c r="B43" s="2" t="s">
        <v>9</v>
      </c>
      <c r="C43" s="3">
        <v>4.84</v>
      </c>
      <c r="D43" s="3">
        <v>3.12</v>
      </c>
      <c r="E43" s="3">
        <f t="shared" si="1"/>
        <v>3.12</v>
      </c>
      <c r="G43" s="4"/>
    </row>
    <row r="45" spans="1:7">
      <c r="A45" s="1" t="s">
        <v>26</v>
      </c>
    </row>
    <row r="46" spans="1:7">
      <c r="A46" s="2" t="s">
        <v>1</v>
      </c>
      <c r="B46" s="2" t="s">
        <v>27</v>
      </c>
      <c r="C46" s="2" t="s">
        <v>28</v>
      </c>
    </row>
    <row r="47" spans="1:7">
      <c r="A47" s="2">
        <v>0</v>
      </c>
      <c r="B47" s="3">
        <f t="shared" ref="B47:B52" si="3">H3-E25</f>
        <v>-7.1999999999999993</v>
      </c>
      <c r="C47" s="3">
        <f t="shared" ref="C47:C52" si="4">H3-E36</f>
        <v>-7.9</v>
      </c>
    </row>
    <row r="48" spans="1:7">
      <c r="A48" s="2">
        <v>1</v>
      </c>
      <c r="B48" s="3">
        <f t="shared" si="3"/>
        <v>3.5999999999999996</v>
      </c>
      <c r="C48" s="3">
        <f t="shared" si="4"/>
        <v>3.95</v>
      </c>
    </row>
    <row r="49" spans="1:5">
      <c r="A49" s="2">
        <v>2</v>
      </c>
      <c r="B49" s="3">
        <f t="shared" si="3"/>
        <v>3.1680000000000001</v>
      </c>
      <c r="C49" s="3">
        <f t="shared" si="4"/>
        <v>3.476</v>
      </c>
    </row>
    <row r="50" spans="1:5">
      <c r="A50" s="2">
        <v>3</v>
      </c>
      <c r="B50" s="3">
        <f t="shared" si="3"/>
        <v>2.7359999999999998</v>
      </c>
      <c r="C50" s="3">
        <f t="shared" si="4"/>
        <v>3.0019999999999998</v>
      </c>
    </row>
    <row r="51" spans="1:5">
      <c r="A51" s="2">
        <v>4</v>
      </c>
      <c r="B51" s="3">
        <f t="shared" si="3"/>
        <v>2.3040000000000003</v>
      </c>
      <c r="C51" s="3">
        <f t="shared" si="4"/>
        <v>2.528</v>
      </c>
    </row>
    <row r="52" spans="1:5">
      <c r="A52" s="2">
        <v>5</v>
      </c>
      <c r="B52" s="3">
        <f t="shared" si="3"/>
        <v>1.8719999999999999</v>
      </c>
      <c r="C52" s="3">
        <f t="shared" si="4"/>
        <v>2.0540000000000003</v>
      </c>
    </row>
    <row r="53" spans="1:5">
      <c r="A53" s="2" t="s">
        <v>29</v>
      </c>
      <c r="B53" s="8">
        <f>IRR(B47:B52)</f>
        <v>0.29999999999999982</v>
      </c>
      <c r="C53" s="8">
        <f>IRR(C47:C52)</f>
        <v>0.29999999999999982</v>
      </c>
    </row>
    <row r="54" spans="1:5">
      <c r="A54" s="2" t="s">
        <v>11</v>
      </c>
      <c r="B54" s="3">
        <f>NPV(0.1,B48:B52)+B47</f>
        <v>3.482534104103669</v>
      </c>
      <c r="C54" s="3">
        <f>NPV(0.1,C48:C52)+C47</f>
        <v>3.8211138086692991</v>
      </c>
    </row>
    <row r="56" spans="1:5">
      <c r="A56" s="1" t="s">
        <v>30</v>
      </c>
    </row>
    <row r="57" spans="1:5">
      <c r="A57" s="2" t="s">
        <v>1</v>
      </c>
      <c r="B57" s="2" t="s">
        <v>17</v>
      </c>
      <c r="C57" s="2" t="s">
        <v>18</v>
      </c>
      <c r="D57" s="2" t="s">
        <v>19</v>
      </c>
      <c r="E57" s="2" t="s">
        <v>20</v>
      </c>
    </row>
    <row r="58" spans="1:5">
      <c r="A58" s="2">
        <v>0</v>
      </c>
      <c r="B58" s="3">
        <v>-2.8000000000000003</v>
      </c>
      <c r="C58" s="3">
        <v>0</v>
      </c>
      <c r="D58" s="3">
        <v>0</v>
      </c>
      <c r="E58" s="3">
        <v>-2.8000000000000003</v>
      </c>
    </row>
    <row r="59" spans="1:5">
      <c r="A59" s="2">
        <v>1</v>
      </c>
      <c r="B59" s="3">
        <v>1.4000000000000001</v>
      </c>
      <c r="C59" s="3">
        <v>0</v>
      </c>
      <c r="D59" s="3">
        <v>0</v>
      </c>
      <c r="E59" s="3">
        <v>1.4000000000000001</v>
      </c>
    </row>
    <row r="60" spans="1:5">
      <c r="A60" s="2">
        <v>2</v>
      </c>
      <c r="B60" s="3">
        <v>1.2320000000000002</v>
      </c>
      <c r="C60" s="3">
        <v>0</v>
      </c>
      <c r="D60" s="3">
        <v>0</v>
      </c>
      <c r="E60" s="3">
        <v>1.2320000000000002</v>
      </c>
    </row>
    <row r="61" spans="1:5">
      <c r="A61" s="2">
        <v>3</v>
      </c>
      <c r="B61" s="3">
        <v>1.0640000000000001</v>
      </c>
      <c r="C61" s="3">
        <v>0</v>
      </c>
      <c r="D61" s="3">
        <v>0</v>
      </c>
      <c r="E61" s="3">
        <v>1.0640000000000001</v>
      </c>
    </row>
    <row r="62" spans="1:5">
      <c r="A62" s="2">
        <v>4</v>
      </c>
      <c r="B62" s="3">
        <v>0.89600000000000013</v>
      </c>
      <c r="C62" s="3">
        <v>0</v>
      </c>
      <c r="D62" s="3">
        <v>0</v>
      </c>
      <c r="E62" s="3">
        <v>0.89600000000000013</v>
      </c>
    </row>
    <row r="63" spans="1:5">
      <c r="A63" s="2">
        <v>5</v>
      </c>
      <c r="B63" s="3">
        <v>0.72800000000000009</v>
      </c>
      <c r="C63" s="3">
        <v>0</v>
      </c>
      <c r="D63" s="3">
        <v>0</v>
      </c>
      <c r="E63" s="3">
        <v>0.72800000000000009</v>
      </c>
    </row>
    <row r="64" spans="1:5">
      <c r="A64" s="2" t="s">
        <v>10</v>
      </c>
      <c r="B64" s="3">
        <v>2.5200000000000005</v>
      </c>
      <c r="C64" s="3">
        <v>0</v>
      </c>
      <c r="D64" s="3">
        <v>0</v>
      </c>
      <c r="E64" s="3">
        <v>2.5200000000000005</v>
      </c>
    </row>
    <row r="65" spans="1:5">
      <c r="A65" s="2" t="s">
        <v>11</v>
      </c>
      <c r="B65" s="3">
        <v>1.3543188182625374</v>
      </c>
      <c r="C65" s="3">
        <v>0</v>
      </c>
      <c r="D65" s="3">
        <v>0</v>
      </c>
      <c r="E65" s="3">
        <v>1.3543188182625374</v>
      </c>
    </row>
    <row r="67" spans="1:5">
      <c r="A67" s="1" t="s">
        <v>31</v>
      </c>
    </row>
    <row r="68" spans="1:5">
      <c r="A68" s="2" t="s">
        <v>1</v>
      </c>
      <c r="B68" s="2" t="s">
        <v>22</v>
      </c>
      <c r="C68" s="2" t="s">
        <v>23</v>
      </c>
      <c r="D68" s="2" t="s">
        <v>24</v>
      </c>
      <c r="E68" s="2" t="s">
        <v>25</v>
      </c>
    </row>
    <row r="69" spans="1:5">
      <c r="A69" s="2">
        <v>0</v>
      </c>
      <c r="B69" s="2" t="s">
        <v>9</v>
      </c>
      <c r="C69" s="2" t="s">
        <v>9</v>
      </c>
      <c r="D69" s="2" t="s">
        <v>9</v>
      </c>
      <c r="E69" s="2" t="s">
        <v>9</v>
      </c>
    </row>
    <row r="70" spans="1:5">
      <c r="A70" s="2">
        <v>1</v>
      </c>
      <c r="B70" s="3">
        <v>0.26</v>
      </c>
      <c r="C70" s="3">
        <f>C15</f>
        <v>3</v>
      </c>
      <c r="D70" s="3">
        <f>0.28*0.75*C70-0.8*B70</f>
        <v>0.4220000000000001</v>
      </c>
      <c r="E70" s="3">
        <f>B70+D70</f>
        <v>0.68200000000000016</v>
      </c>
    </row>
    <row r="71" spans="1:5">
      <c r="A71" s="2">
        <v>2</v>
      </c>
      <c r="B71" s="3">
        <v>0.2</v>
      </c>
      <c r="C71" s="3">
        <f t="shared" ref="C71:C74" si="5">C16</f>
        <v>2.4</v>
      </c>
      <c r="D71" s="3">
        <f t="shared" ref="D71:D74" si="6">0.28*0.75*C71-0.8*B71</f>
        <v>0.34399999999999997</v>
      </c>
      <c r="E71" s="3">
        <f t="shared" ref="E71:E76" si="7">B71+D71</f>
        <v>0.54400000000000004</v>
      </c>
    </row>
    <row r="72" spans="1:5">
      <c r="A72" s="2">
        <v>3</v>
      </c>
      <c r="B72" s="3">
        <v>0.15</v>
      </c>
      <c r="C72" s="3">
        <f t="shared" si="5"/>
        <v>1.8</v>
      </c>
      <c r="D72" s="3">
        <f t="shared" si="6"/>
        <v>0.25800000000000006</v>
      </c>
      <c r="E72" s="3">
        <f t="shared" si="7"/>
        <v>0.40800000000000003</v>
      </c>
    </row>
    <row r="73" spans="1:5">
      <c r="A73" s="2">
        <v>4</v>
      </c>
      <c r="B73" s="3">
        <v>0.1</v>
      </c>
      <c r="C73" s="3">
        <f t="shared" si="5"/>
        <v>1.2</v>
      </c>
      <c r="D73" s="3">
        <f t="shared" si="6"/>
        <v>0.17199999999999999</v>
      </c>
      <c r="E73" s="3">
        <f t="shared" si="7"/>
        <v>0.27200000000000002</v>
      </c>
    </row>
    <row r="74" spans="1:5">
      <c r="A74" s="2">
        <v>5</v>
      </c>
      <c r="B74" s="3">
        <v>0.05</v>
      </c>
      <c r="C74" s="3">
        <f t="shared" si="5"/>
        <v>0.6</v>
      </c>
      <c r="D74" s="3">
        <f t="shared" si="6"/>
        <v>8.5999999999999993E-2</v>
      </c>
      <c r="E74" s="3">
        <f t="shared" si="7"/>
        <v>0.13600000000000001</v>
      </c>
    </row>
    <row r="75" spans="1:5">
      <c r="A75" s="2" t="s">
        <v>10</v>
      </c>
      <c r="B75" s="3">
        <v>0.77</v>
      </c>
      <c r="C75" s="3">
        <v>9</v>
      </c>
      <c r="D75" s="3">
        <f>SUM(D70:D74)</f>
        <v>1.282</v>
      </c>
      <c r="E75" s="3">
        <f>B75+D75</f>
        <v>2.052</v>
      </c>
    </row>
    <row r="76" spans="1:5">
      <c r="A76" s="2" t="s">
        <v>11</v>
      </c>
      <c r="B76" s="3">
        <v>0.62</v>
      </c>
      <c r="C76" s="3">
        <v>7.26</v>
      </c>
      <c r="D76" s="3">
        <v>1.0326506510360072</v>
      </c>
      <c r="E76" s="3">
        <f t="shared" si="7"/>
        <v>1.6526506510360073</v>
      </c>
    </row>
    <row r="78" spans="1:5">
      <c r="A78" s="1" t="s">
        <v>32</v>
      </c>
    </row>
    <row r="79" spans="1:5">
      <c r="A79" s="2" t="s">
        <v>1</v>
      </c>
      <c r="B79" s="2" t="s">
        <v>27</v>
      </c>
      <c r="C79" s="2" t="s">
        <v>28</v>
      </c>
    </row>
    <row r="80" spans="1:5">
      <c r="A80" s="2">
        <v>0</v>
      </c>
      <c r="B80" s="3">
        <f>H3-E58</f>
        <v>-7.1999999999999993</v>
      </c>
      <c r="C80" s="3">
        <f>H3</f>
        <v>-10</v>
      </c>
    </row>
    <row r="81" spans="1:3">
      <c r="A81" s="2">
        <v>1</v>
      </c>
      <c r="B81" s="3">
        <f t="shared" ref="B81:B85" si="8">H4-E59</f>
        <v>3.5999999999999996</v>
      </c>
      <c r="C81" s="3">
        <f>H4-E70</f>
        <v>4.3179999999999996</v>
      </c>
    </row>
    <row r="82" spans="1:3">
      <c r="A82" s="2">
        <v>2</v>
      </c>
      <c r="B82" s="3">
        <f t="shared" si="8"/>
        <v>3.1680000000000001</v>
      </c>
      <c r="C82" s="3">
        <f t="shared" ref="C82:C85" si="9">H5-E71</f>
        <v>3.8560000000000003</v>
      </c>
    </row>
    <row r="83" spans="1:3">
      <c r="A83" s="2">
        <v>3</v>
      </c>
      <c r="B83" s="3">
        <f t="shared" si="8"/>
        <v>2.7359999999999998</v>
      </c>
      <c r="C83" s="3">
        <f t="shared" si="9"/>
        <v>3.3919999999999999</v>
      </c>
    </row>
    <row r="84" spans="1:3">
      <c r="A84" s="2">
        <v>4</v>
      </c>
      <c r="B84" s="3">
        <f t="shared" si="8"/>
        <v>2.3040000000000003</v>
      </c>
      <c r="C84" s="3">
        <f t="shared" si="9"/>
        <v>2.9279999999999999</v>
      </c>
    </row>
    <row r="85" spans="1:3">
      <c r="A85" s="2">
        <v>5</v>
      </c>
      <c r="B85" s="3">
        <f t="shared" si="8"/>
        <v>1.8719999999999999</v>
      </c>
      <c r="C85" s="3">
        <f t="shared" si="9"/>
        <v>2.464</v>
      </c>
    </row>
    <row r="86" spans="1:3">
      <c r="A86" s="2" t="s">
        <v>29</v>
      </c>
      <c r="B86" s="7">
        <f>IRR(B80:B85)</f>
        <v>0.29999999999999982</v>
      </c>
      <c r="C86" s="7">
        <f>IRR(C80:C85)</f>
        <v>0.23191473191206646</v>
      </c>
    </row>
    <row r="87" spans="1:3">
      <c r="A87" s="2" t="s">
        <v>11</v>
      </c>
      <c r="B87" s="3">
        <f>NPV(0.1,B81:B85)+B80</f>
        <v>3.482534104103669</v>
      </c>
      <c r="C87" s="3">
        <f>NPV(0.1,C81:C85)+C80</f>
        <v>3.1905047469435104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7"/>
  <sheetViews>
    <sheetView tabSelected="1" workbookViewId="0">
      <selection activeCell="A2" sqref="A2"/>
    </sheetView>
  </sheetViews>
  <sheetFormatPr defaultRowHeight="15"/>
  <cols>
    <col min="2" max="2" width="44.42578125" customWidth="1"/>
    <col min="3" max="3" width="45" customWidth="1"/>
    <col min="4" max="4" width="25" customWidth="1"/>
    <col min="5" max="5" width="31.28515625" customWidth="1"/>
    <col min="6" max="6" width="17.5703125" customWidth="1"/>
    <col min="7" max="7" width="19.28515625" customWidth="1"/>
    <col min="8" max="8" width="34" customWidth="1"/>
  </cols>
  <sheetData>
    <row r="1" spans="1:8">
      <c r="A1" s="1" t="s">
        <v>0</v>
      </c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>
      <c r="A3" s="3">
        <v>0</v>
      </c>
      <c r="B3" s="3">
        <v>-10</v>
      </c>
      <c r="C3" s="3"/>
      <c r="D3" s="3" t="s">
        <v>9</v>
      </c>
      <c r="E3" s="3" t="s">
        <v>9</v>
      </c>
      <c r="F3" s="3" t="s">
        <v>9</v>
      </c>
      <c r="G3" s="3" t="s">
        <v>9</v>
      </c>
      <c r="H3" s="3">
        <v>-10</v>
      </c>
    </row>
    <row r="4" spans="1:8">
      <c r="A4" s="3">
        <v>1</v>
      </c>
      <c r="B4" s="3">
        <v>0</v>
      </c>
      <c r="C4" s="3">
        <v>10</v>
      </c>
      <c r="D4" s="3">
        <v>2</v>
      </c>
      <c r="E4" s="3">
        <v>1</v>
      </c>
      <c r="F4" s="3">
        <v>2</v>
      </c>
      <c r="G4" s="3">
        <v>5</v>
      </c>
      <c r="H4" s="3">
        <v>5</v>
      </c>
    </row>
    <row r="5" spans="1:8">
      <c r="A5" s="3">
        <v>2</v>
      </c>
      <c r="B5" s="3">
        <v>0</v>
      </c>
      <c r="C5" s="3">
        <v>8</v>
      </c>
      <c r="D5" s="3">
        <v>2</v>
      </c>
      <c r="E5" s="3">
        <v>0.8</v>
      </c>
      <c r="F5" s="3">
        <v>1.6</v>
      </c>
      <c r="G5" s="3">
        <v>4.4000000000000004</v>
      </c>
      <c r="H5" s="3">
        <v>4.4000000000000004</v>
      </c>
    </row>
    <row r="6" spans="1:8">
      <c r="A6" s="3">
        <v>3</v>
      </c>
      <c r="B6" s="3">
        <v>0</v>
      </c>
      <c r="C6" s="3">
        <v>6</v>
      </c>
      <c r="D6" s="3">
        <v>2</v>
      </c>
      <c r="E6" s="3">
        <v>0.6</v>
      </c>
      <c r="F6" s="3">
        <v>1.2</v>
      </c>
      <c r="G6" s="3">
        <v>3.8</v>
      </c>
      <c r="H6" s="3">
        <v>3.8</v>
      </c>
    </row>
    <row r="7" spans="1:8">
      <c r="A7" s="3">
        <v>4</v>
      </c>
      <c r="B7" s="3">
        <v>0</v>
      </c>
      <c r="C7" s="3">
        <v>4</v>
      </c>
      <c r="D7" s="3">
        <v>2</v>
      </c>
      <c r="E7" s="3">
        <v>0.4</v>
      </c>
      <c r="F7" s="3">
        <v>0.8</v>
      </c>
      <c r="G7" s="3">
        <v>3.2</v>
      </c>
      <c r="H7" s="3">
        <v>3.2</v>
      </c>
    </row>
    <row r="8" spans="1:8">
      <c r="A8" s="3">
        <v>5</v>
      </c>
      <c r="B8" s="3">
        <v>0</v>
      </c>
      <c r="C8" s="3">
        <v>2</v>
      </c>
      <c r="D8" s="3">
        <v>2</v>
      </c>
      <c r="E8" s="3">
        <v>0.2</v>
      </c>
      <c r="F8" s="3">
        <v>0.4</v>
      </c>
      <c r="G8" s="3">
        <v>2.6</v>
      </c>
      <c r="H8" s="3">
        <v>2.6</v>
      </c>
    </row>
    <row r="9" spans="1:8">
      <c r="A9" s="3" t="s">
        <v>10</v>
      </c>
      <c r="B9" s="3"/>
      <c r="C9" s="3"/>
      <c r="D9" s="3">
        <v>10</v>
      </c>
      <c r="E9" s="3">
        <v>3</v>
      </c>
      <c r="F9" s="3">
        <v>6</v>
      </c>
      <c r="G9" s="3">
        <v>19</v>
      </c>
      <c r="H9" s="3">
        <v>9</v>
      </c>
    </row>
    <row r="10" spans="1:8">
      <c r="A10" s="3" t="s">
        <v>11</v>
      </c>
      <c r="B10" s="3"/>
      <c r="C10" s="3"/>
      <c r="D10" s="3">
        <v>7.58</v>
      </c>
      <c r="E10" s="3">
        <v>2.42</v>
      </c>
      <c r="F10" s="3">
        <v>4.84</v>
      </c>
      <c r="G10" s="3">
        <v>14.84</v>
      </c>
      <c r="H10" s="3">
        <v>4.84</v>
      </c>
    </row>
    <row r="12" spans="1:8">
      <c r="A12" s="1" t="s">
        <v>13</v>
      </c>
    </row>
    <row r="13" spans="1:8">
      <c r="A13" s="2" t="s">
        <v>1</v>
      </c>
      <c r="B13" s="2" t="s">
        <v>14</v>
      </c>
      <c r="C13" s="2" t="s">
        <v>15</v>
      </c>
    </row>
    <row r="14" spans="1:8">
      <c r="A14" s="2">
        <v>0</v>
      </c>
      <c r="B14" s="3">
        <v>-10</v>
      </c>
      <c r="C14" s="3">
        <v>0</v>
      </c>
    </row>
    <row r="15" spans="1:8">
      <c r="A15" s="2">
        <v>1</v>
      </c>
      <c r="B15" s="3">
        <v>5</v>
      </c>
      <c r="C15" s="3">
        <v>3</v>
      </c>
    </row>
    <row r="16" spans="1:8">
      <c r="A16" s="2">
        <v>2</v>
      </c>
      <c r="B16" s="3">
        <v>4.4000000000000004</v>
      </c>
      <c r="C16" s="3">
        <v>2.4</v>
      </c>
    </row>
    <row r="17" spans="1:6">
      <c r="A17" s="2">
        <v>3</v>
      </c>
      <c r="B17" s="3">
        <v>3.8</v>
      </c>
      <c r="C17" s="3">
        <v>1.8</v>
      </c>
    </row>
    <row r="18" spans="1:6">
      <c r="A18" s="2">
        <v>4</v>
      </c>
      <c r="B18" s="3">
        <v>3.2</v>
      </c>
      <c r="C18" s="3">
        <v>1.2</v>
      </c>
    </row>
    <row r="19" spans="1:6">
      <c r="A19" s="2">
        <v>5</v>
      </c>
      <c r="B19" s="3">
        <v>2.6</v>
      </c>
      <c r="C19" s="3">
        <v>0.6</v>
      </c>
    </row>
    <row r="20" spans="1:6">
      <c r="A20" s="2" t="s">
        <v>10</v>
      </c>
      <c r="B20" s="3">
        <v>9</v>
      </c>
      <c r="C20" s="3">
        <v>9</v>
      </c>
    </row>
    <row r="21" spans="1:6">
      <c r="A21" s="2" t="s">
        <v>11</v>
      </c>
      <c r="B21" s="3">
        <v>4.84</v>
      </c>
      <c r="C21" s="3">
        <v>7.26</v>
      </c>
    </row>
    <row r="23" spans="1:6">
      <c r="A23" s="1" t="s">
        <v>16</v>
      </c>
    </row>
    <row r="24" spans="1:6">
      <c r="A24" s="2" t="s">
        <v>1</v>
      </c>
      <c r="B24" s="2" t="s">
        <v>17</v>
      </c>
      <c r="C24" s="2" t="s">
        <v>18</v>
      </c>
      <c r="D24" s="2" t="s">
        <v>19</v>
      </c>
      <c r="E24" s="2" t="s">
        <v>20</v>
      </c>
    </row>
    <row r="25" spans="1:6">
      <c r="A25" s="2">
        <v>0</v>
      </c>
      <c r="B25" s="3">
        <v>-2.1</v>
      </c>
      <c r="C25" s="3">
        <v>-10</v>
      </c>
      <c r="D25" s="3">
        <v>0.79</v>
      </c>
      <c r="E25" s="3">
        <v>-1.31</v>
      </c>
      <c r="F25" s="3"/>
    </row>
    <row r="26" spans="1:6">
      <c r="A26" s="2">
        <v>1</v>
      </c>
      <c r="B26" s="3">
        <v>1.05</v>
      </c>
      <c r="C26" s="3">
        <v>5</v>
      </c>
      <c r="D26" s="3">
        <v>-0.39</v>
      </c>
      <c r="E26" s="3">
        <v>0.66</v>
      </c>
      <c r="F26" s="3"/>
    </row>
    <row r="27" spans="1:6">
      <c r="A27" s="2">
        <v>2</v>
      </c>
      <c r="B27" s="3">
        <v>0.92</v>
      </c>
      <c r="C27" s="3">
        <v>4.4000000000000004</v>
      </c>
      <c r="D27" s="3">
        <v>-0.35</v>
      </c>
      <c r="E27" s="3">
        <v>0.57999999999999996</v>
      </c>
      <c r="F27" s="3"/>
    </row>
    <row r="28" spans="1:6">
      <c r="A28" s="2">
        <v>3</v>
      </c>
      <c r="B28" s="3">
        <v>0.8</v>
      </c>
      <c r="C28" s="3">
        <v>3.8</v>
      </c>
      <c r="D28" s="3">
        <v>-0.3</v>
      </c>
      <c r="E28" s="3">
        <v>0.5</v>
      </c>
      <c r="F28" s="3"/>
    </row>
    <row r="29" spans="1:6">
      <c r="A29" s="2">
        <v>4</v>
      </c>
      <c r="B29" s="3">
        <v>0.67</v>
      </c>
      <c r="C29" s="3">
        <v>3.2</v>
      </c>
      <c r="D29" s="3">
        <v>-0.25</v>
      </c>
      <c r="E29" s="3">
        <v>0.42</v>
      </c>
      <c r="F29" s="3"/>
    </row>
    <row r="30" spans="1:6">
      <c r="A30" s="2">
        <v>5</v>
      </c>
      <c r="B30" s="3">
        <v>0.55000000000000004</v>
      </c>
      <c r="C30" s="3">
        <v>2.6</v>
      </c>
      <c r="D30" s="3">
        <v>-0.2</v>
      </c>
      <c r="E30" s="3">
        <v>0.34</v>
      </c>
      <c r="F30" s="3"/>
    </row>
    <row r="31" spans="1:6">
      <c r="A31" s="2" t="s">
        <v>10</v>
      </c>
      <c r="B31" s="3">
        <v>1.89</v>
      </c>
      <c r="C31" s="3">
        <v>9</v>
      </c>
      <c r="D31" s="3">
        <v>-0.71</v>
      </c>
      <c r="E31" s="3">
        <v>1.18</v>
      </c>
      <c r="F31" s="3"/>
    </row>
    <row r="32" spans="1:6">
      <c r="A32" s="2" t="s">
        <v>11</v>
      </c>
      <c r="B32" s="3">
        <v>1.02</v>
      </c>
      <c r="C32" s="3">
        <v>4.84</v>
      </c>
      <c r="D32" s="3">
        <v>-0.38</v>
      </c>
      <c r="E32" s="3">
        <v>0.63</v>
      </c>
      <c r="F32" s="3"/>
    </row>
    <row r="33" spans="1:6">
      <c r="A33" s="2"/>
      <c r="B33" s="2"/>
      <c r="C33" s="2"/>
      <c r="D33" s="2"/>
      <c r="E33" s="2"/>
      <c r="F33" s="2"/>
    </row>
    <row r="34" spans="1:6">
      <c r="A34" s="1" t="s">
        <v>21</v>
      </c>
    </row>
    <row r="35" spans="1:6">
      <c r="A35" s="2" t="s">
        <v>1</v>
      </c>
      <c r="B35" s="2" t="s">
        <v>22</v>
      </c>
      <c r="C35" s="2" t="s">
        <v>23</v>
      </c>
      <c r="D35" s="2" t="s">
        <v>24</v>
      </c>
      <c r="E35" s="2" t="s">
        <v>25</v>
      </c>
    </row>
    <row r="36" spans="1:6">
      <c r="A36" s="2">
        <v>0</v>
      </c>
      <c r="B36" s="2" t="s">
        <v>9</v>
      </c>
      <c r="C36" s="3">
        <v>-10</v>
      </c>
      <c r="D36" s="3">
        <f>0.15*C36</f>
        <v>-1.5</v>
      </c>
      <c r="E36" s="3">
        <f>D36</f>
        <v>-1.5</v>
      </c>
    </row>
    <row r="37" spans="1:6">
      <c r="A37" s="2">
        <v>1</v>
      </c>
      <c r="B37" s="2" t="s">
        <v>9</v>
      </c>
      <c r="C37" s="3">
        <v>5</v>
      </c>
      <c r="D37" s="3">
        <f>0.15*C37</f>
        <v>0.75</v>
      </c>
      <c r="E37" s="3">
        <f>D37</f>
        <v>0.75</v>
      </c>
    </row>
    <row r="38" spans="1:6">
      <c r="A38" s="2">
        <v>2</v>
      </c>
      <c r="B38" s="2" t="s">
        <v>9</v>
      </c>
      <c r="C38" s="3">
        <v>4.4000000000000004</v>
      </c>
      <c r="D38" s="3">
        <f t="shared" ref="D38:D41" si="0">0.15*C38</f>
        <v>0.66</v>
      </c>
      <c r="E38" s="3">
        <f t="shared" ref="E38:E41" si="1">D38</f>
        <v>0.66</v>
      </c>
    </row>
    <row r="39" spans="1:6">
      <c r="A39" s="2">
        <v>3</v>
      </c>
      <c r="B39" s="2" t="s">
        <v>9</v>
      </c>
      <c r="C39" s="3">
        <v>3.8</v>
      </c>
      <c r="D39" s="3">
        <f t="shared" si="0"/>
        <v>0.56999999999999995</v>
      </c>
      <c r="E39" s="3">
        <f t="shared" si="1"/>
        <v>0.56999999999999995</v>
      </c>
    </row>
    <row r="40" spans="1:6">
      <c r="A40" s="2">
        <v>4</v>
      </c>
      <c r="B40" s="2" t="s">
        <v>9</v>
      </c>
      <c r="C40" s="3">
        <v>3.2</v>
      </c>
      <c r="D40" s="3">
        <f t="shared" si="0"/>
        <v>0.48</v>
      </c>
      <c r="E40" s="3">
        <f t="shared" si="1"/>
        <v>0.48</v>
      </c>
    </row>
    <row r="41" spans="1:6">
      <c r="A41" s="2">
        <v>5</v>
      </c>
      <c r="B41" s="2" t="s">
        <v>9</v>
      </c>
      <c r="C41" s="3">
        <v>2.6</v>
      </c>
      <c r="D41" s="3">
        <f t="shared" si="0"/>
        <v>0.39</v>
      </c>
      <c r="E41" s="3">
        <f t="shared" si="1"/>
        <v>0.39</v>
      </c>
    </row>
    <row r="42" spans="1:6">
      <c r="A42" s="2" t="s">
        <v>10</v>
      </c>
      <c r="B42" s="2" t="s">
        <v>9</v>
      </c>
      <c r="C42" s="3">
        <v>9</v>
      </c>
      <c r="D42" s="3"/>
      <c r="E42" s="3"/>
    </row>
    <row r="43" spans="1:6">
      <c r="A43" s="2" t="s">
        <v>11</v>
      </c>
      <c r="B43" s="2" t="s">
        <v>9</v>
      </c>
      <c r="C43" s="3">
        <v>4.84</v>
      </c>
      <c r="D43" s="3"/>
      <c r="E43" s="3"/>
    </row>
    <row r="45" spans="1:6">
      <c r="A45" s="1" t="s">
        <v>26</v>
      </c>
    </row>
    <row r="46" spans="1:6">
      <c r="A46" s="2" t="s">
        <v>1</v>
      </c>
      <c r="B46" s="2" t="s">
        <v>27</v>
      </c>
      <c r="C46" s="2" t="s">
        <v>28</v>
      </c>
    </row>
    <row r="47" spans="1:6">
      <c r="A47" s="2">
        <v>0</v>
      </c>
      <c r="B47" s="3">
        <f>H3-E25</f>
        <v>-8.69</v>
      </c>
      <c r="C47" s="3">
        <f>H3-E36</f>
        <v>-8.5</v>
      </c>
    </row>
    <row r="48" spans="1:6">
      <c r="A48" s="2">
        <v>1</v>
      </c>
      <c r="B48" s="3">
        <f t="shared" ref="B48:B52" si="2">H4-E26</f>
        <v>4.34</v>
      </c>
      <c r="C48" s="3">
        <f t="shared" ref="C48:C52" si="3">H4-E37</f>
        <v>4.25</v>
      </c>
    </row>
    <row r="49" spans="1:5">
      <c r="A49" s="2">
        <v>2</v>
      </c>
      <c r="B49" s="3">
        <f t="shared" si="2"/>
        <v>3.8200000000000003</v>
      </c>
      <c r="C49" s="3">
        <f t="shared" si="3"/>
        <v>3.74</v>
      </c>
    </row>
    <row r="50" spans="1:5">
      <c r="A50" s="2">
        <v>3</v>
      </c>
      <c r="B50" s="3">
        <f t="shared" si="2"/>
        <v>3.3</v>
      </c>
      <c r="C50" s="3">
        <f t="shared" si="3"/>
        <v>3.23</v>
      </c>
    </row>
    <row r="51" spans="1:5">
      <c r="A51" s="2">
        <v>4</v>
      </c>
      <c r="B51" s="3">
        <f t="shared" si="2"/>
        <v>2.7800000000000002</v>
      </c>
      <c r="C51" s="3">
        <f t="shared" si="3"/>
        <v>2.72</v>
      </c>
    </row>
    <row r="52" spans="1:5">
      <c r="A52" s="2">
        <v>5</v>
      </c>
      <c r="B52" s="3">
        <f t="shared" si="2"/>
        <v>2.2600000000000002</v>
      </c>
      <c r="C52" s="3">
        <f t="shared" si="3"/>
        <v>2.21</v>
      </c>
    </row>
    <row r="53" spans="1:5">
      <c r="A53" s="2" t="s">
        <v>29</v>
      </c>
      <c r="B53" s="9">
        <f>IRR(B47:B52)</f>
        <v>0.29952241649072353</v>
      </c>
      <c r="C53" s="9">
        <f>IRR(C47:C52)</f>
        <v>0.29999999999999982</v>
      </c>
    </row>
    <row r="54" spans="1:5">
      <c r="A54" s="2" t="s">
        <v>11</v>
      </c>
      <c r="B54" s="3">
        <v>4.2</v>
      </c>
      <c r="C54" s="3">
        <f>NPV(0.1,C48:C52)+C47</f>
        <v>4.111324984011274</v>
      </c>
    </row>
    <row r="56" spans="1:5">
      <c r="A56" s="1" t="s">
        <v>30</v>
      </c>
    </row>
    <row r="57" spans="1:5">
      <c r="A57" s="2" t="s">
        <v>1</v>
      </c>
      <c r="B57" s="2" t="s">
        <v>17</v>
      </c>
      <c r="C57" s="2" t="s">
        <v>18</v>
      </c>
      <c r="D57" s="2" t="s">
        <v>19</v>
      </c>
      <c r="E57" s="2" t="s">
        <v>20</v>
      </c>
    </row>
    <row r="58" spans="1:5">
      <c r="A58" s="2">
        <v>0</v>
      </c>
      <c r="B58" s="3">
        <v>-2.1</v>
      </c>
      <c r="C58" s="3">
        <v>-10</v>
      </c>
      <c r="D58" s="3">
        <v>0.79</v>
      </c>
      <c r="E58" s="3">
        <v>-1.31</v>
      </c>
    </row>
    <row r="59" spans="1:5">
      <c r="A59" s="2">
        <v>1</v>
      </c>
      <c r="B59" s="3">
        <v>1.05</v>
      </c>
      <c r="C59" s="3">
        <v>4</v>
      </c>
      <c r="D59" s="3">
        <v>-0.32</v>
      </c>
      <c r="E59" s="3">
        <v>0.74</v>
      </c>
    </row>
    <row r="60" spans="1:5">
      <c r="A60" s="2">
        <v>2</v>
      </c>
      <c r="B60" s="3">
        <v>0.92</v>
      </c>
      <c r="C60" s="3">
        <v>3.6</v>
      </c>
      <c r="D60" s="3">
        <v>-0.28000000000000003</v>
      </c>
      <c r="E60" s="3">
        <v>0.64</v>
      </c>
    </row>
    <row r="61" spans="1:5">
      <c r="A61" s="2">
        <v>3</v>
      </c>
      <c r="B61" s="3">
        <v>0.8</v>
      </c>
      <c r="C61" s="3">
        <v>3.2</v>
      </c>
      <c r="D61" s="3">
        <v>-0.25</v>
      </c>
      <c r="E61" s="3">
        <v>0.55000000000000004</v>
      </c>
    </row>
    <row r="62" spans="1:5">
      <c r="A62" s="2">
        <v>4</v>
      </c>
      <c r="B62" s="3">
        <v>0.67</v>
      </c>
      <c r="C62" s="3">
        <v>2.8</v>
      </c>
      <c r="D62" s="3">
        <v>-0.22</v>
      </c>
      <c r="E62" s="3">
        <v>0.45</v>
      </c>
    </row>
    <row r="63" spans="1:5">
      <c r="A63" s="2">
        <v>5</v>
      </c>
      <c r="B63" s="3">
        <v>0.55000000000000004</v>
      </c>
      <c r="C63" s="3">
        <v>2.4</v>
      </c>
      <c r="D63" s="3">
        <v>-0.19</v>
      </c>
      <c r="E63" s="3">
        <v>0.36</v>
      </c>
    </row>
    <row r="64" spans="1:5">
      <c r="A64" s="2" t="s">
        <v>10</v>
      </c>
      <c r="B64" s="3">
        <v>1.89</v>
      </c>
      <c r="C64" s="3">
        <v>6</v>
      </c>
      <c r="D64" s="3">
        <v>-0.47</v>
      </c>
      <c r="E64" s="3">
        <v>1.42</v>
      </c>
    </row>
    <row r="65" spans="1:5">
      <c r="A65" s="2" t="s">
        <v>11</v>
      </c>
      <c r="B65" s="3">
        <v>1.02</v>
      </c>
      <c r="C65" s="3">
        <v>2.42</v>
      </c>
      <c r="D65" s="3">
        <v>-0.19</v>
      </c>
      <c r="E65" s="3">
        <v>0.83</v>
      </c>
    </row>
    <row r="67" spans="1:5">
      <c r="A67" s="1" t="s">
        <v>31</v>
      </c>
    </row>
    <row r="68" spans="1:5">
      <c r="A68" s="2" t="s">
        <v>1</v>
      </c>
      <c r="B68" s="2" t="s">
        <v>22</v>
      </c>
      <c r="C68" s="2" t="s">
        <v>23</v>
      </c>
      <c r="D68" s="2" t="s">
        <v>24</v>
      </c>
      <c r="E68" s="2" t="s">
        <v>25</v>
      </c>
    </row>
    <row r="69" spans="1:5">
      <c r="A69" s="2">
        <v>0</v>
      </c>
      <c r="B69" s="2" t="s">
        <v>9</v>
      </c>
      <c r="C69" s="2" t="s">
        <v>9</v>
      </c>
      <c r="D69" s="2" t="s">
        <v>9</v>
      </c>
      <c r="E69" s="2" t="s">
        <v>9</v>
      </c>
    </row>
    <row r="70" spans="1:5">
      <c r="A70" s="2">
        <v>1</v>
      </c>
      <c r="B70" s="3">
        <v>0.26</v>
      </c>
      <c r="C70" s="3">
        <f>(1-0.085)*C15-0.05*C4+B70*((1-0.085)*C15-0.05*C4)/((1-0.085)*C15)</f>
        <v>2.4576411657559198</v>
      </c>
      <c r="D70" s="3">
        <f>0.15*C70-B70*((1-0.085)*C15-0.05*C4)/((1-0.085)*C15)</f>
        <v>0.15600500910746812</v>
      </c>
      <c r="E70" s="3">
        <f>B70+D70</f>
        <v>0.41600500910746813</v>
      </c>
    </row>
    <row r="71" spans="1:5">
      <c r="A71" s="2">
        <v>2</v>
      </c>
      <c r="B71" s="3">
        <v>0.2</v>
      </c>
      <c r="C71" s="3">
        <f t="shared" ref="C71:C74" si="4">(1-0.085)*C16-0.05*C5+B71*((1-0.085)*C16-0.05*C5)/((1-0.085)*C16)</f>
        <v>1.9595701275045541</v>
      </c>
      <c r="D71" s="3">
        <f t="shared" ref="D71:D74" si="5">0.15*C71-B71*((1-0.085)*C16-0.05*C5)/((1-0.085)*C16)</f>
        <v>0.13036539162112937</v>
      </c>
      <c r="E71" s="3">
        <f t="shared" ref="E71:E74" si="6">B71+D71</f>
        <v>0.33036539162112938</v>
      </c>
    </row>
    <row r="72" spans="1:5">
      <c r="A72" s="2">
        <v>3</v>
      </c>
      <c r="B72" s="3">
        <v>0.15</v>
      </c>
      <c r="C72" s="3">
        <f t="shared" si="4"/>
        <v>1.4696775956284154</v>
      </c>
      <c r="D72" s="3">
        <f t="shared" si="5"/>
        <v>9.7774043715846998E-2</v>
      </c>
      <c r="E72" s="3">
        <f t="shared" si="6"/>
        <v>0.24777404371584699</v>
      </c>
    </row>
    <row r="73" spans="1:5">
      <c r="A73" s="2">
        <v>4</v>
      </c>
      <c r="B73" s="3">
        <v>0.1</v>
      </c>
      <c r="C73" s="3">
        <f t="shared" si="4"/>
        <v>0.97978506375227703</v>
      </c>
      <c r="D73" s="3">
        <f t="shared" si="5"/>
        <v>6.5182695810564684E-2</v>
      </c>
      <c r="E73" s="3">
        <f t="shared" si="6"/>
        <v>0.16518269581056469</v>
      </c>
    </row>
    <row r="74" spans="1:5">
      <c r="A74" s="2">
        <v>5</v>
      </c>
      <c r="B74" s="3">
        <v>0.05</v>
      </c>
      <c r="C74" s="3">
        <f t="shared" si="4"/>
        <v>0.48989253187613852</v>
      </c>
      <c r="D74" s="3">
        <f t="shared" si="5"/>
        <v>3.2591347905282342E-2</v>
      </c>
      <c r="E74" s="3">
        <f t="shared" si="6"/>
        <v>8.2591347905282345E-2</v>
      </c>
    </row>
    <row r="75" spans="1:5">
      <c r="A75" s="2" t="s">
        <v>10</v>
      </c>
      <c r="B75" s="3">
        <v>0.77</v>
      </c>
      <c r="C75" s="3">
        <f>SUM(C70:C74)</f>
        <v>7.3565664845173044</v>
      </c>
      <c r="D75" s="3">
        <f t="shared" ref="D75:E75" si="7">SUM(D70:D74)</f>
        <v>0.48191848816029154</v>
      </c>
      <c r="E75" s="3">
        <f t="shared" si="7"/>
        <v>1.2419184881602916</v>
      </c>
    </row>
    <row r="76" spans="1:5">
      <c r="A76" s="2" t="s">
        <v>11</v>
      </c>
      <c r="B76" s="3">
        <v>0.62</v>
      </c>
      <c r="C76" s="6">
        <f>5.93</f>
        <v>5.93</v>
      </c>
      <c r="D76" s="3">
        <v>0.39</v>
      </c>
      <c r="E76" s="3">
        <f>B76+D76</f>
        <v>1.01</v>
      </c>
    </row>
    <row r="78" spans="1:5">
      <c r="A78" s="1" t="s">
        <v>32</v>
      </c>
    </row>
    <row r="79" spans="1:5">
      <c r="A79" s="2" t="s">
        <v>1</v>
      </c>
      <c r="B79" s="2" t="s">
        <v>27</v>
      </c>
      <c r="C79" s="2" t="s">
        <v>28</v>
      </c>
    </row>
    <row r="80" spans="1:5">
      <c r="A80" s="2">
        <v>0</v>
      </c>
      <c r="B80" s="3">
        <f>H3-E58</f>
        <v>-8.69</v>
      </c>
      <c r="C80" s="3">
        <f>H3</f>
        <v>-10</v>
      </c>
    </row>
    <row r="81" spans="1:3">
      <c r="A81" s="2">
        <v>1</v>
      </c>
      <c r="B81" s="3">
        <f>4.27</f>
        <v>4.2699999999999996</v>
      </c>
      <c r="C81" s="3">
        <f>H4-E70</f>
        <v>4.5839949908925322</v>
      </c>
    </row>
    <row r="82" spans="1:3">
      <c r="A82" s="2">
        <v>2</v>
      </c>
      <c r="B82" s="3">
        <f t="shared" ref="B82:B85" si="8">H5-E60</f>
        <v>3.7600000000000002</v>
      </c>
      <c r="C82" s="3">
        <f t="shared" ref="C82:C85" si="9">H5-E71</f>
        <v>4.0696346083788706</v>
      </c>
    </row>
    <row r="83" spans="1:3">
      <c r="A83" s="2">
        <v>3</v>
      </c>
      <c r="B83" s="3">
        <f t="shared" si="8"/>
        <v>3.25</v>
      </c>
      <c r="C83" s="3">
        <f t="shared" si="9"/>
        <v>3.5522259562841527</v>
      </c>
    </row>
    <row r="84" spans="1:3">
      <c r="A84" s="2">
        <v>4</v>
      </c>
      <c r="B84" s="3">
        <f t="shared" si="8"/>
        <v>2.75</v>
      </c>
      <c r="C84" s="3">
        <f t="shared" si="9"/>
        <v>3.0348173041894353</v>
      </c>
    </row>
    <row r="85" spans="1:3">
      <c r="A85" s="2">
        <v>5</v>
      </c>
      <c r="B85" s="3">
        <f t="shared" si="8"/>
        <v>2.2400000000000002</v>
      </c>
      <c r="C85" s="3">
        <f t="shared" si="9"/>
        <v>2.5174086520947179</v>
      </c>
    </row>
    <row r="86" spans="1:3">
      <c r="A86" s="2" t="s">
        <v>29</v>
      </c>
      <c r="B86" s="10">
        <f>IRR(B80:B85)</f>
        <v>0.29090318997708131</v>
      </c>
      <c r="C86" s="10">
        <f>IRR(C80:C85)</f>
        <v>0.25857149132608459</v>
      </c>
    </row>
    <row r="87" spans="1:3">
      <c r="A87" s="2" t="s">
        <v>11</v>
      </c>
      <c r="B87" s="3">
        <f>NPV(0.1,B81:B85)+B80</f>
        <v>4.0101800671836845</v>
      </c>
      <c r="C87" s="3">
        <f>NPV(0.1,C81:C85)+C80</f>
        <v>3.8353762620070366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C40DE5CD71C144BFA28B37E66F3675" ma:contentTypeVersion="12" ma:contentTypeDescription="Create a new document." ma:contentTypeScope="" ma:versionID="f4e1e8bd0e31e305cffd27edf89fa36b">
  <xsd:schema xmlns:xsd="http://www.w3.org/2001/XMLSchema" xmlns:xs="http://www.w3.org/2001/XMLSchema" xmlns:p="http://schemas.microsoft.com/office/2006/metadata/properties" xmlns:ns2="c8129337-b77a-451d-bb3d-5f822f185b9a" xmlns:ns3="4f75697d-e3c1-4b05-a3f1-e783425590da" targetNamespace="http://schemas.microsoft.com/office/2006/metadata/properties" ma:root="true" ma:fieldsID="9a42c73d88561a45524a36d2f650b7af" ns2:_="" ns3:_="">
    <xsd:import namespace="c8129337-b77a-451d-bb3d-5f822f185b9a"/>
    <xsd:import namespace="4f75697d-e3c1-4b05-a3f1-e7834255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29337-b77a-451d-bb3d-5f822f185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5697d-e3c1-4b05-a3f1-e7834255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3BFC6-022A-489A-8F2F-B2E66A027C3E}"/>
</file>

<file path=customXml/itemProps2.xml><?xml version="1.0" encoding="utf-8"?>
<ds:datastoreItem xmlns:ds="http://schemas.openxmlformats.org/officeDocument/2006/customXml" ds:itemID="{A597D237-4B84-4B6C-8255-EE8F4EDF7961}"/>
</file>

<file path=customXml/itemProps3.xml><?xml version="1.0" encoding="utf-8"?>
<ds:datastoreItem xmlns:ds="http://schemas.openxmlformats.org/officeDocument/2006/customXml" ds:itemID="{644A232F-19B4-4F31-9AF8-C1AF96937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He, Zheli</dc:creator>
  <cp:keywords/>
  <dc:description/>
  <cp:lastModifiedBy>Paulson, Mariko</cp:lastModifiedBy>
  <cp:revision/>
  <dcterms:created xsi:type="dcterms:W3CDTF">2021-07-09T15:17:17Z</dcterms:created>
  <dcterms:modified xsi:type="dcterms:W3CDTF">2021-07-21T02:55:32Z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0x0101000DC40DE5CD71C144BFA28B37E66F3675</vt:lpwstr>
  </property>
</Properties>
</file>